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Organisasjonsavd.(TEK) (fra DNH)\Maler årsrapporter, regnskap (TH)\"/>
    </mc:Choice>
  </mc:AlternateContent>
  <bookViews>
    <workbookView xWindow="0" yWindow="0" windowWidth="21120" windowHeight="12375"/>
  </bookViews>
  <sheets>
    <sheet name="Forord" sheetId="11" r:id="rId1"/>
    <sheet name="Informasjon" sheetId="5" r:id="rId2"/>
    <sheet name="Kontoplan" sheetId="3" r:id="rId3"/>
    <sheet name="Bilagsregistrering" sheetId="2" r:id="rId4"/>
    <sheet name="Balanse" sheetId="7" r:id="rId5"/>
    <sheet name="Resultat" sheetId="6" r:id="rId6"/>
  </sheets>
  <definedNames>
    <definedName name="Kontering">Bilagsregistrering!$F$4:$AU$32</definedName>
    <definedName name="Kontoplan">Kontoplan!$B$6:$F$62</definedName>
    <definedName name="_xlnm.Print_Area" localSheetId="3">Bilagsregistrering!$B$2:$AU$32</definedName>
    <definedName name="_xlnm.Print_Area" localSheetId="0">Forord!$B$1:$C$30</definedName>
    <definedName name="_xlnm.Print_Area" localSheetId="1">Informasjon!$A$1:$C$8</definedName>
    <definedName name="_xlnm.Print_Area" localSheetId="2">Kontoplan!$B$2:$I$106</definedName>
    <definedName name="_xlnm.Print_Area" localSheetId="5">Resultat!$A$1:$I$112</definedName>
    <definedName name="_xlnm.Print_Titles" localSheetId="3">Bilagsregistrering!$B:$D,Bilagsregistrering!$2:$6</definedName>
  </definedNames>
  <calcPr calcId="152511"/>
</workbook>
</file>

<file path=xl/calcChain.xml><?xml version="1.0" encoding="utf-8"?>
<calcChain xmlns="http://schemas.openxmlformats.org/spreadsheetml/2006/main">
  <c r="E33" i="2" l="1"/>
  <c r="F2" i="7" l="1"/>
  <c r="E4" i="7"/>
  <c r="F4" i="7"/>
  <c r="C6" i="7"/>
  <c r="E6" i="7"/>
  <c r="F6" i="7"/>
  <c r="C7" i="7"/>
  <c r="E7" i="7"/>
  <c r="F7" i="7"/>
  <c r="C8" i="7"/>
  <c r="E8" i="7"/>
  <c r="F8" i="7"/>
  <c r="C9" i="7"/>
  <c r="E9" i="7"/>
  <c r="F9" i="7"/>
  <c r="C10" i="7"/>
  <c r="E10" i="7"/>
  <c r="F10" i="7"/>
  <c r="C11" i="7"/>
  <c r="E11" i="7"/>
  <c r="F11" i="7"/>
  <c r="C12" i="7"/>
  <c r="E12" i="7"/>
  <c r="F12" i="7"/>
  <c r="C13" i="7"/>
  <c r="E13" i="7"/>
  <c r="F13" i="7"/>
  <c r="C17" i="7"/>
  <c r="G6" i="2"/>
  <c r="E17" i="7"/>
  <c r="F17" i="7"/>
  <c r="C18" i="7"/>
  <c r="F6" i="2"/>
  <c r="E18" i="7"/>
  <c r="F18" i="7"/>
  <c r="C19" i="7"/>
  <c r="E19" i="7"/>
  <c r="F19" i="7"/>
  <c r="C20" i="7"/>
  <c r="E20" i="7"/>
  <c r="F20" i="7"/>
  <c r="C21" i="7"/>
  <c r="E21" i="7"/>
  <c r="F21" i="7"/>
  <c r="C22" i="7"/>
  <c r="E22" i="7"/>
  <c r="F22" i="7"/>
  <c r="C23" i="7"/>
  <c r="E23" i="7"/>
  <c r="F23" i="7"/>
  <c r="E28" i="7"/>
  <c r="F28" i="7"/>
  <c r="C30" i="7"/>
  <c r="E30" i="7"/>
  <c r="F30" i="7"/>
  <c r="C31" i="7"/>
  <c r="H6" i="2"/>
  <c r="E5" i="6"/>
  <c r="I6" i="2"/>
  <c r="E6" i="6"/>
  <c r="J6" i="2"/>
  <c r="E7" i="6"/>
  <c r="K6" i="2"/>
  <c r="E8" i="6"/>
  <c r="L6" i="2"/>
  <c r="E9" i="6"/>
  <c r="M6" i="2"/>
  <c r="E10" i="6"/>
  <c r="N6" i="2"/>
  <c r="E11" i="6"/>
  <c r="E12" i="6"/>
  <c r="E13" i="6"/>
  <c r="E14" i="6"/>
  <c r="E15" i="6"/>
  <c r="E16" i="6"/>
  <c r="E17" i="6"/>
  <c r="E18" i="6"/>
  <c r="E19" i="6"/>
  <c r="E20" i="6"/>
  <c r="E21" i="6"/>
  <c r="O6" i="2"/>
  <c r="E26" i="6"/>
  <c r="P6" i="2"/>
  <c r="E27" i="6"/>
  <c r="E28" i="6"/>
  <c r="E29" i="6"/>
  <c r="E30" i="6"/>
  <c r="E31" i="6"/>
  <c r="E32" i="6"/>
  <c r="Q6" i="2"/>
  <c r="E34" i="6" s="1"/>
  <c r="R6" i="2"/>
  <c r="E35" i="6" s="1"/>
  <c r="E36" i="6"/>
  <c r="E37" i="6"/>
  <c r="E38" i="6"/>
  <c r="E39" i="6"/>
  <c r="E40" i="6"/>
  <c r="E41" i="6"/>
  <c r="S6" i="2"/>
  <c r="E43" i="6" s="1"/>
  <c r="E44" i="6"/>
  <c r="E45" i="6"/>
  <c r="E46" i="6"/>
  <c r="T6" i="2"/>
  <c r="E48" i="6" s="1"/>
  <c r="U6" i="2"/>
  <c r="E49" i="6" s="1"/>
  <c r="V6" i="2"/>
  <c r="E50" i="6" s="1"/>
  <c r="E51" i="6"/>
  <c r="E52" i="6"/>
  <c r="E53" i="6"/>
  <c r="E54" i="6"/>
  <c r="E55" i="6"/>
  <c r="E56" i="6"/>
  <c r="E57" i="6"/>
  <c r="E58" i="6"/>
  <c r="E59" i="6"/>
  <c r="E60" i="6"/>
  <c r="W6" i="2"/>
  <c r="E64" i="6" s="1"/>
  <c r="X6" i="2"/>
  <c r="E65" i="6" s="1"/>
  <c r="F31" i="7"/>
  <c r="C35" i="7"/>
  <c r="E35" i="7"/>
  <c r="F35" i="7"/>
  <c r="C36" i="7"/>
  <c r="E36" i="7"/>
  <c r="F36" i="7"/>
  <c r="C37" i="7"/>
  <c r="E37" i="7"/>
  <c r="F37" i="7"/>
  <c r="C38" i="7"/>
  <c r="E38" i="7"/>
  <c r="F38" i="7"/>
  <c r="C39" i="7"/>
  <c r="E39" i="7"/>
  <c r="F39" i="7"/>
  <c r="C40" i="7"/>
  <c r="E40" i="7"/>
  <c r="E41" i="7" s="1"/>
  <c r="F40" i="7"/>
  <c r="F41" i="7" s="1"/>
  <c r="B2" i="2"/>
  <c r="F5"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Y6" i="2"/>
  <c r="Z6" i="2"/>
  <c r="AA6" i="2"/>
  <c r="AB6" i="2"/>
  <c r="AC6" i="2"/>
  <c r="AD6" i="2"/>
  <c r="AE6" i="2"/>
  <c r="AF6" i="2"/>
  <c r="AG6" i="2"/>
  <c r="AH6" i="2"/>
  <c r="AI6" i="2"/>
  <c r="AJ6" i="2"/>
  <c r="AK6" i="2"/>
  <c r="AL6" i="2"/>
  <c r="AM6" i="2"/>
  <c r="AN6" i="2"/>
  <c r="AO6" i="2"/>
  <c r="AP6" i="2"/>
  <c r="AQ6" i="2"/>
  <c r="AR6" i="2"/>
  <c r="AS6" i="2"/>
  <c r="AT6" i="2"/>
  <c r="AU6" i="2"/>
  <c r="E7" i="2"/>
  <c r="E8" i="2"/>
  <c r="E9" i="2"/>
  <c r="E10" i="2"/>
  <c r="E11" i="2"/>
  <c r="E12" i="2"/>
  <c r="E13" i="2"/>
  <c r="E14" i="2"/>
  <c r="E15" i="2"/>
  <c r="E16" i="2"/>
  <c r="E17" i="2"/>
  <c r="E18" i="2"/>
  <c r="E19" i="2"/>
  <c r="E20" i="2"/>
  <c r="E21" i="2"/>
  <c r="E22" i="2"/>
  <c r="E23" i="2"/>
  <c r="E24" i="2"/>
  <c r="E25" i="2"/>
  <c r="E26" i="2"/>
  <c r="E27" i="2"/>
  <c r="E28" i="2"/>
  <c r="E29" i="2"/>
  <c r="E30" i="2"/>
  <c r="E31" i="2"/>
  <c r="E32"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2" i="3"/>
  <c r="D64" i="3"/>
  <c r="D68" i="3" s="1"/>
  <c r="D65" i="3"/>
  <c r="E66" i="3"/>
  <c r="F66" i="3"/>
  <c r="E67" i="3"/>
  <c r="F67" i="3"/>
  <c r="G2" i="6"/>
  <c r="E4" i="6"/>
  <c r="F4" i="6"/>
  <c r="C5" i="6"/>
  <c r="F5" i="6"/>
  <c r="G5" i="6"/>
  <c r="C6" i="6"/>
  <c r="F6" i="6"/>
  <c r="G6" i="6"/>
  <c r="C7" i="6"/>
  <c r="F7" i="6"/>
  <c r="G7" i="6"/>
  <c r="C8" i="6"/>
  <c r="F8" i="6"/>
  <c r="G8" i="6"/>
  <c r="C9" i="6"/>
  <c r="F9" i="6"/>
  <c r="G9" i="6"/>
  <c r="C10" i="6"/>
  <c r="F10" i="6"/>
  <c r="G10" i="6"/>
  <c r="C11" i="6"/>
  <c r="F11" i="6"/>
  <c r="G11" i="6"/>
  <c r="C12" i="6"/>
  <c r="F12" i="6"/>
  <c r="G12" i="6"/>
  <c r="C13" i="6"/>
  <c r="F13" i="6"/>
  <c r="G13" i="6"/>
  <c r="C14" i="6"/>
  <c r="F14" i="6"/>
  <c r="G14" i="6"/>
  <c r="C15" i="6"/>
  <c r="F15" i="6"/>
  <c r="G15" i="6"/>
  <c r="C16" i="6"/>
  <c r="F16" i="6"/>
  <c r="G16" i="6"/>
  <c r="C17" i="6"/>
  <c r="F17" i="6"/>
  <c r="G17" i="6"/>
  <c r="C18" i="6"/>
  <c r="F18" i="6"/>
  <c r="G18" i="6"/>
  <c r="C19" i="6"/>
  <c r="F19" i="6"/>
  <c r="G19" i="6"/>
  <c r="C20" i="6"/>
  <c r="F20" i="6"/>
  <c r="G20" i="6"/>
  <c r="C21" i="6"/>
  <c r="F21" i="6"/>
  <c r="G21" i="6"/>
  <c r="E24" i="6"/>
  <c r="F24" i="6"/>
  <c r="C26" i="6"/>
  <c r="F26" i="6"/>
  <c r="G26" i="6"/>
  <c r="C27" i="6"/>
  <c r="F27" i="6"/>
  <c r="G27" i="6"/>
  <c r="C28" i="6"/>
  <c r="F28" i="6"/>
  <c r="G28" i="6"/>
  <c r="C29" i="6"/>
  <c r="F29" i="6"/>
  <c r="G29" i="6"/>
  <c r="C30" i="6"/>
  <c r="F30" i="6"/>
  <c r="G30" i="6"/>
  <c r="C31" i="6"/>
  <c r="F31" i="6"/>
  <c r="G31" i="6"/>
  <c r="C32" i="6"/>
  <c r="F32" i="6"/>
  <c r="G32" i="6"/>
  <c r="C34" i="6"/>
  <c r="F34" i="6"/>
  <c r="G34" i="6"/>
  <c r="C35" i="6"/>
  <c r="F35" i="6"/>
  <c r="G35" i="6"/>
  <c r="C36" i="6"/>
  <c r="F36" i="6"/>
  <c r="G36" i="6"/>
  <c r="C37" i="6"/>
  <c r="F37" i="6"/>
  <c r="G37" i="6"/>
  <c r="C38" i="6"/>
  <c r="F38" i="6"/>
  <c r="G38" i="6"/>
  <c r="C39" i="6"/>
  <c r="F39" i="6"/>
  <c r="G39" i="6"/>
  <c r="C40" i="6"/>
  <c r="F40" i="6"/>
  <c r="G40" i="6"/>
  <c r="C41" i="6"/>
  <c r="F41" i="6"/>
  <c r="G41" i="6"/>
  <c r="C43" i="6"/>
  <c r="F43" i="6"/>
  <c r="G43" i="6"/>
  <c r="C44" i="6"/>
  <c r="F44" i="6"/>
  <c r="G44" i="6"/>
  <c r="C45" i="6"/>
  <c r="F45" i="6"/>
  <c r="G45" i="6"/>
  <c r="C46" i="6"/>
  <c r="F46" i="6"/>
  <c r="G46" i="6"/>
  <c r="C48" i="6"/>
  <c r="F48" i="6"/>
  <c r="G48" i="6"/>
  <c r="C49" i="6"/>
  <c r="F49" i="6"/>
  <c r="G49" i="6"/>
  <c r="C50" i="6"/>
  <c r="F50" i="6"/>
  <c r="G50" i="6"/>
  <c r="C51" i="6"/>
  <c r="F51" i="6"/>
  <c r="G51" i="6"/>
  <c r="C52" i="6"/>
  <c r="F52" i="6"/>
  <c r="G52" i="6"/>
  <c r="C53" i="6"/>
  <c r="F53" i="6"/>
  <c r="G53" i="6"/>
  <c r="H53" i="6" s="1"/>
  <c r="C54" i="6"/>
  <c r="F54" i="6"/>
  <c r="G54" i="6"/>
  <c r="C55" i="6"/>
  <c r="F55" i="6"/>
  <c r="G55" i="6"/>
  <c r="C56" i="6"/>
  <c r="F56" i="6"/>
  <c r="G56" i="6"/>
  <c r="C57" i="6"/>
  <c r="F57" i="6"/>
  <c r="G57" i="6"/>
  <c r="H57" i="6" s="1"/>
  <c r="C58" i="6"/>
  <c r="F58" i="6"/>
  <c r="G58" i="6"/>
  <c r="C59" i="6"/>
  <c r="F59" i="6"/>
  <c r="G59" i="6"/>
  <c r="C60" i="6"/>
  <c r="F60" i="6"/>
  <c r="G60" i="6"/>
  <c r="E63" i="6"/>
  <c r="F63" i="6"/>
  <c r="C64" i="6"/>
  <c r="F64" i="6"/>
  <c r="G64" i="6"/>
  <c r="C65" i="6"/>
  <c r="F65" i="6"/>
  <c r="G65" i="6"/>
  <c r="H50" i="6" l="1"/>
  <c r="H9" i="6"/>
  <c r="H5" i="6"/>
  <c r="H19" i="6"/>
  <c r="H15" i="6"/>
  <c r="H11" i="6"/>
  <c r="H7" i="6"/>
  <c r="H45" i="6"/>
  <c r="H16" i="6"/>
  <c r="H58" i="6"/>
  <c r="H48" i="6"/>
  <c r="H55" i="6"/>
  <c r="H10" i="6"/>
  <c r="H6" i="6"/>
  <c r="H14" i="6"/>
  <c r="G66" i="6"/>
  <c r="H8" i="6"/>
  <c r="E14" i="7"/>
  <c r="F66" i="6"/>
  <c r="H18" i="6"/>
  <c r="H64" i="6"/>
  <c r="H54" i="6"/>
  <c r="H44" i="6"/>
  <c r="H20" i="6"/>
  <c r="H12" i="6"/>
  <c r="F61" i="6"/>
  <c r="H41" i="6"/>
  <c r="H37" i="6"/>
  <c r="H32" i="6"/>
  <c r="H28" i="6"/>
  <c r="H17" i="6"/>
  <c r="H13" i="6"/>
  <c r="E22" i="6"/>
  <c r="F24" i="7"/>
  <c r="E24" i="7"/>
  <c r="F14" i="7"/>
  <c r="H65" i="6"/>
  <c r="H66" i="6" s="1"/>
  <c r="E66" i="6"/>
  <c r="H39" i="6"/>
  <c r="H30" i="6"/>
  <c r="F22" i="6"/>
  <c r="F32" i="7"/>
  <c r="F43" i="7" s="1"/>
  <c r="H27" i="6"/>
  <c r="H59" i="6"/>
  <c r="G61" i="6"/>
  <c r="H60" i="6"/>
  <c r="H56" i="6"/>
  <c r="H52" i="6"/>
  <c r="H49" i="6"/>
  <c r="H46" i="6"/>
  <c r="H40" i="6"/>
  <c r="H31" i="6"/>
  <c r="H51" i="6"/>
  <c r="H35" i="6"/>
  <c r="H36" i="6"/>
  <c r="H21" i="6"/>
  <c r="G22" i="6"/>
  <c r="H43" i="6"/>
  <c r="H38" i="6"/>
  <c r="H34" i="6"/>
  <c r="H29" i="6"/>
  <c r="H26" i="6"/>
  <c r="E61" i="6"/>
  <c r="E26" i="7" l="1"/>
  <c r="E68" i="6"/>
  <c r="E69" i="6" s="1"/>
  <c r="E31" i="7" s="1"/>
  <c r="E32" i="7" s="1"/>
  <c r="E43" i="7" s="1"/>
  <c r="F68" i="6"/>
  <c r="F26" i="7"/>
  <c r="H22" i="6"/>
  <c r="G68" i="6"/>
  <c r="H61" i="6"/>
  <c r="H68" i="6" l="1"/>
</calcChain>
</file>

<file path=xl/sharedStrings.xml><?xml version="1.0" encoding="utf-8"?>
<sst xmlns="http://schemas.openxmlformats.org/spreadsheetml/2006/main" count="261" uniqueCount="210">
  <si>
    <t>Kasse</t>
  </si>
  <si>
    <t>Andre kontorkostnader</t>
  </si>
  <si>
    <t>Kundefordringer</t>
  </si>
  <si>
    <t>Egenkapital</t>
  </si>
  <si>
    <t>Leverandørgjeld</t>
  </si>
  <si>
    <t>Lønn til ansatte</t>
  </si>
  <si>
    <t>Arbeidsgiveravgift</t>
  </si>
  <si>
    <t>Leie lokale</t>
  </si>
  <si>
    <t>Telefon</t>
  </si>
  <si>
    <t>Porto</t>
  </si>
  <si>
    <t>Andre kostnader</t>
  </si>
  <si>
    <t>Tekst på bilaget</t>
  </si>
  <si>
    <t>Annet salg</t>
  </si>
  <si>
    <t>Studieringer</t>
  </si>
  <si>
    <t>Revisor</t>
  </si>
  <si>
    <t>Kasserer</t>
  </si>
  <si>
    <t>Sum inntekter</t>
  </si>
  <si>
    <t>Sum driftskostnader</t>
  </si>
  <si>
    <t>Renteinntekter</t>
  </si>
  <si>
    <t>NB!</t>
  </si>
  <si>
    <t xml:space="preserve">Inngående balanse </t>
  </si>
  <si>
    <t>Fjorårets resultat</t>
  </si>
  <si>
    <t>Årets budsjett</t>
  </si>
  <si>
    <t>Diverse påløpte inntekter</t>
  </si>
  <si>
    <t>Bank</t>
  </si>
  <si>
    <t>Diverse påløpte kostnader</t>
  </si>
  <si>
    <t xml:space="preserve">Loddsalg  </t>
  </si>
  <si>
    <t>Eget prosjekt</t>
  </si>
  <si>
    <t>Inntekter ifm tur</t>
  </si>
  <si>
    <t>Diverse inntekter</t>
  </si>
  <si>
    <t>Div innkjøp for videresalg</t>
  </si>
  <si>
    <t>Innkjøp loddpremier</t>
  </si>
  <si>
    <t>Strøm</t>
  </si>
  <si>
    <t>Småanskaffelser, ikke aktiveres</t>
  </si>
  <si>
    <t>Honorar sekretær</t>
  </si>
  <si>
    <t>Honorar andre</t>
  </si>
  <si>
    <t>Reiseutgifter</t>
  </si>
  <si>
    <t>Ekstern annonsering</t>
  </si>
  <si>
    <t>Programårboka</t>
  </si>
  <si>
    <t>Gaver/Blomster</t>
  </si>
  <si>
    <t>Kostnader ifm turer</t>
  </si>
  <si>
    <t>Kostnader ifm egne prosjekt</t>
  </si>
  <si>
    <t>Forsikring</t>
  </si>
  <si>
    <t>Prosjektmidler til lokallag</t>
  </si>
  <si>
    <t>Tap på fordringer</t>
  </si>
  <si>
    <t>Tips!</t>
  </si>
  <si>
    <t>Husk å lagre, hver gang du er fornøyd med endringene.</t>
  </si>
  <si>
    <t>DRIFTSINNTEKTER</t>
  </si>
  <si>
    <t>DRIFTSKOSTNADER</t>
  </si>
  <si>
    <t>Varekostnader</t>
  </si>
  <si>
    <t>Driftskostnader</t>
  </si>
  <si>
    <t>Reisekostnader</t>
  </si>
  <si>
    <t>Annen driftskostnad</t>
  </si>
  <si>
    <t>Resultat av finansposter</t>
  </si>
  <si>
    <t>EIENDELER</t>
  </si>
  <si>
    <t>Sum fordringer</t>
  </si>
  <si>
    <t>Sum bankinnskudd/ kontanter</t>
  </si>
  <si>
    <t>EGENKAPITAL OG GJELD</t>
  </si>
  <si>
    <t>Sum egenkapital</t>
  </si>
  <si>
    <t>Sum kortsiktig gjeld</t>
  </si>
  <si>
    <t>Bilagsdato</t>
  </si>
  <si>
    <t>Inngangspenger</t>
  </si>
  <si>
    <t>Loddsalg</t>
  </si>
  <si>
    <t>Fra fellesmøte Follo</t>
  </si>
  <si>
    <t>Jubileumsfest egenandel</t>
  </si>
  <si>
    <t>Rep.møte fylket: kompensasjon</t>
  </si>
  <si>
    <t>vervepremier</t>
  </si>
  <si>
    <t>Foredragsholder</t>
  </si>
  <si>
    <t>telefon</t>
  </si>
  <si>
    <t>Rep.møte fylket</t>
  </si>
  <si>
    <t>Gevinst til utlodding</t>
  </si>
  <si>
    <t>gevinst til utlodding</t>
  </si>
  <si>
    <t>gave til xxx</t>
  </si>
  <si>
    <t>Møtekostnader adm</t>
  </si>
  <si>
    <t>Kaffe o.l til møte</t>
  </si>
  <si>
    <t>innkjøp til kakebaking</t>
  </si>
  <si>
    <t>Kontanter satt inn på bankkonto</t>
  </si>
  <si>
    <t xml:space="preserve">Jubileumsfest </t>
  </si>
  <si>
    <t>Verve- premier</t>
  </si>
  <si>
    <t>Eiendeler</t>
  </si>
  <si>
    <t>Inntekter</t>
  </si>
  <si>
    <t>EK og Gjeld</t>
  </si>
  <si>
    <t>Endre navn på konto</t>
  </si>
  <si>
    <t xml:space="preserve">Klikk i feltet og skriv inn nytt navn. </t>
  </si>
  <si>
    <t>Slette en rad</t>
  </si>
  <si>
    <t xml:space="preserve">Sett alltid inn hele rader/kolonner, aldri inn enkeltceller. </t>
  </si>
  <si>
    <t>Valgt revisors underskrift</t>
  </si>
  <si>
    <t>Kontogruppe</t>
  </si>
  <si>
    <t>Rentekostnader / Bankkostnader</t>
  </si>
  <si>
    <t>Årsresultat / Overføring og disponering</t>
  </si>
  <si>
    <t>Finansielle inntekter og kostnader</t>
  </si>
  <si>
    <t>Lønns- og personakostnader</t>
  </si>
  <si>
    <t>Navn</t>
  </si>
  <si>
    <t>Nr.</t>
  </si>
  <si>
    <t>NOTE</t>
  </si>
  <si>
    <t>Bilags-nummer</t>
  </si>
  <si>
    <t>SJEKK\SUM</t>
  </si>
  <si>
    <t>KONTO</t>
  </si>
  <si>
    <t>BUDSJETT</t>
  </si>
  <si>
    <t>AVVIK</t>
  </si>
  <si>
    <t>Kun kolonne B ("Konto") i dette arket skal fylles ut, resten av cellene skal være tomme og fylles ut automatisk. Kontonumre fra konto 3000-8170 fylles inn. Kun kontiene som er benyttet i registreringsarket skal skrives inn.</t>
  </si>
  <si>
    <t>Merk hele raden som skal slettes ved å klikke i radnummeret på raden som skal slettes, høyreklikk med musa og velg slett. Raden som er merket vil forsvinne.</t>
  </si>
  <si>
    <t xml:space="preserve">NB! </t>
  </si>
  <si>
    <t>Regnskapsåret avsluttes:</t>
  </si>
  <si>
    <t>Regnskapsåret starter:</t>
  </si>
  <si>
    <t>Fjoråret ble avsluttet :</t>
  </si>
  <si>
    <t>Årsregnskap for:</t>
  </si>
  <si>
    <t>Dato og sted</t>
  </si>
  <si>
    <t>Revidert og funnet i orden.</t>
  </si>
  <si>
    <t>NAVN OG DATO:</t>
  </si>
  <si>
    <t>SUM EIENDELER</t>
  </si>
  <si>
    <t>SUM EGENKAPITAL OG GJELD</t>
  </si>
  <si>
    <t>Bankinnskudd/ Kontanter:</t>
  </si>
  <si>
    <t>Fordringer:</t>
  </si>
  <si>
    <t>Kortsiktig gjeld:</t>
  </si>
  <si>
    <t>Sum kostnader:</t>
  </si>
  <si>
    <t>Sum inntekter:</t>
  </si>
  <si>
    <t>Sum egenkapital og gjeld:</t>
  </si>
  <si>
    <t>Sum eiendeler:</t>
  </si>
  <si>
    <t>FINANSINNT. OG -KOST.</t>
  </si>
  <si>
    <t>Kontroll:</t>
  </si>
  <si>
    <t>RESULTAT</t>
  </si>
  <si>
    <t>Overført til egenkapital:</t>
  </si>
  <si>
    <t>Årsregnskap for Hageselskapet</t>
  </si>
  <si>
    <t>FORKLARING</t>
  </si>
  <si>
    <t xml:space="preserve">Ønser du å legge inn flere konti må disse legges innenfor gruppen den hører innunder. </t>
  </si>
  <si>
    <t>Kontogruppene er markert med forskjellige farger:</t>
  </si>
  <si>
    <t xml:space="preserve"> - Hvit farge er balansekontoer. (Eiendeler og Egenkapital/Gjeld)</t>
  </si>
  <si>
    <t xml:space="preserve"> - Rosa er inntektskonti</t>
  </si>
  <si>
    <t xml:space="preserve"> - Blå er ulike kostnadskonti</t>
  </si>
  <si>
    <t xml:space="preserve"> - Grønn er finansielle kostnader og inntekter</t>
  </si>
  <si>
    <t>Inngående balanse</t>
  </si>
  <si>
    <t xml:space="preserve">I dette arket skal du registrere bilagene dine. </t>
  </si>
  <si>
    <t>Navn på kontoen hentes automatisk inn fra kontoplanen.</t>
  </si>
  <si>
    <t xml:space="preserve">Kolonne B </t>
  </si>
  <si>
    <t>Når kontonumrene er på plass legger man fortløpende inn bilagene. Et bilag pr rad.</t>
  </si>
  <si>
    <t xml:space="preserve">Kolonne B. Bilagsnummer er nummeret på bilaget. Selve bilaget merkes med et nummer (som skal være likt dette) og settes i en perm. </t>
  </si>
  <si>
    <t>Kolonne C. Bilagsdato er datoen som fremkommer av bilaget.</t>
  </si>
  <si>
    <t>Kolonne E. Alle bilag skal gå i null. OK dersom bilaget er riktig ført.</t>
  </si>
  <si>
    <t xml:space="preserve">Du registrerer om det går penger ut eller inn av kassen, eller ut eller inn av banken. Det som går inn i kasse eller bank skrives med positivt fortegn (dvs ingen fortegn). Det som går ut av kasse eller bank skrives med negativt fortegn. </t>
  </si>
  <si>
    <t>Eksempel og forsøk på en forklaring til en, for noen, ulogisk tankegang:</t>
  </si>
  <si>
    <t xml:space="preserve">og motsatt - </t>
  </si>
  <si>
    <t xml:space="preserve">Hvis du selger noe du har, får du penger inn på konto. Men da har du ikke lenger det du har solgt - og det går i minus på inntektskontoen. </t>
  </si>
  <si>
    <t>Her summeres automatisk alle beløp ført på samme konto</t>
  </si>
  <si>
    <t>Kolonne D. Bilagstekst er en god tekst for enkelt å kunne finne igjen et bilag.</t>
  </si>
  <si>
    <t>Rad 3</t>
  </si>
  <si>
    <t>BALANSE</t>
  </si>
  <si>
    <t xml:space="preserve">RESULTAT </t>
  </si>
  <si>
    <t xml:space="preserve">KONTOPLAN </t>
  </si>
  <si>
    <t>Kolonne B</t>
  </si>
  <si>
    <t xml:space="preserve">Kun kolonne B ("Konto") i dette arket skal fylles ut. </t>
  </si>
  <si>
    <t>Med ønske om et godt regnskapsår!</t>
  </si>
  <si>
    <t xml:space="preserve">Kontoplanen følger Norsk standard for kontonummer. Du må gjerne legge inn flere konti dersom standarkontoene ikke passer dine typer inntekter og utgifter, men  husk at regnearket blir større jo flere konti som benyttes. Bruk heller gode bilagstekster. </t>
  </si>
  <si>
    <r>
      <t xml:space="preserve">Her legges det inn tall fra fjorårets balanseoppstilling. </t>
    </r>
    <r>
      <rPr>
        <i/>
        <sz val="12"/>
        <rFont val="Calibri"/>
        <family val="2"/>
      </rPr>
      <t>(Fjorårets balanseregnskap)</t>
    </r>
    <r>
      <rPr>
        <sz val="12"/>
        <rFont val="Calibri"/>
        <family val="2"/>
      </rPr>
      <t xml:space="preserve"> (Kolonne E)</t>
    </r>
  </si>
  <si>
    <r>
      <t>Her legges det inn tall fra fjorårets resultatoppstillingen. (</t>
    </r>
    <r>
      <rPr>
        <i/>
        <sz val="12"/>
        <rFont val="Calibri"/>
        <family val="2"/>
      </rPr>
      <t>Fjorårets resultatregnskap</t>
    </r>
    <r>
      <rPr>
        <sz val="12"/>
        <rFont val="Calibri"/>
        <family val="2"/>
      </rPr>
      <t>) (Kolonne F)</t>
    </r>
  </si>
  <si>
    <r>
      <t>Her legges det inn tall fra deres budsjett for inneværende år. (</t>
    </r>
    <r>
      <rPr>
        <i/>
        <sz val="12"/>
        <rFont val="Calibri"/>
        <family val="2"/>
      </rPr>
      <t>Forventede kostnader dette regnskapsåret</t>
    </r>
    <r>
      <rPr>
        <sz val="12"/>
        <rFont val="Calibri"/>
        <family val="2"/>
      </rPr>
      <t>) (Kolonne G)</t>
    </r>
  </si>
  <si>
    <t>Skulle du gjøre feil og ønsker å angre det siste som ble gjort, er det enkleste å bruke pilvalget i verktøylinja øverst i skjermbildet. Pil mot venstre angrer. Skulle alt bli galt og du ønsker å starte på nytt går du ut av regnearket uten å lagre :)</t>
  </si>
  <si>
    <t>Rad 2</t>
  </si>
  <si>
    <t>Skriv inn siste dato i perioden du bokfører for. Samme dato hentes inn i resultatrapporten.</t>
  </si>
  <si>
    <t>Det første som gjøres er å legge inn kontoer du ønsker å benytte fra kontoplanen. Dette gjøres i rad nr 3. Det er lurt å tenke igjennom hvilke konti du kan komme til å trenge på forhånd. Bruk f.eks fjorårets regnskap som mal. Da slipper du jobben med å legge inn nye kolonner og å huske å få med deg formler i etterkant.</t>
  </si>
  <si>
    <t>Rad 5</t>
  </si>
  <si>
    <t>Kolonne F osv er felter hvor du skal føre summen(e) på bilaget</t>
  </si>
  <si>
    <t xml:space="preserve">Bilaget du har registrert inn eller ut av kasse eller bank, skal også registreres på riktig kostnads-/inntektskonto med motsatt fortegn. </t>
  </si>
  <si>
    <t>Hvis du skal kjøpe kaffe til et møte går det penger ut av kontantkassa, (Det blir altså ført med fortegnet minus på konto 1900). For disse pengene har du fått noe i "bytte". Du har fått kaffe og dette er en positiv verdi som du derfor fører med positivt fortegn på konto for f.eks møteutgifter. (Kostnadskonto 7710)</t>
  </si>
  <si>
    <t xml:space="preserve">Her legger du inn kontonumrene du har brukt fra konti 1000 til 2999. Kontonavn og årets summer overføres automatisk fra arket med bilagsregistrering. Fjorårets tall kommer automatisk fra kontoplanen. </t>
  </si>
  <si>
    <t>Kolonne E</t>
  </si>
  <si>
    <t xml:space="preserve">Dato hentes automatisk inn fra bilagsregistreringsarket. Dette er hittilverdi for perioden. Dato må derfor være riktig i bilagsregistreringsarket. </t>
  </si>
  <si>
    <t>Kontorrekvisitta</t>
  </si>
  <si>
    <t>BILAGSREGISTRERING</t>
  </si>
  <si>
    <t>Egenkapital:</t>
  </si>
  <si>
    <t>Alle bilag skal gå i 0 ved at det føres opp en sum med positivt fortegn på en konto og med negativt på en annen. For å sikre at dette gjøres, ligger det inne en kontrollkolonne i kolonne E.</t>
  </si>
  <si>
    <t>NB! Tallene fra dette skjemaet overføres automatisk til balanse og resultatrapport.</t>
  </si>
  <si>
    <t>Siste dato i inneværende måned:</t>
  </si>
  <si>
    <t xml:space="preserve">Hageselskapet Eksempel </t>
  </si>
  <si>
    <t>Rad 4</t>
  </si>
  <si>
    <t>Rad 6</t>
  </si>
  <si>
    <r>
      <rPr>
        <b/>
        <sz val="10"/>
        <rFont val="Trebuchet MS"/>
        <family val="2"/>
      </rPr>
      <t>Det norske hageselskap</t>
    </r>
    <r>
      <rPr>
        <sz val="11"/>
        <rFont val="Trebuchet MS"/>
        <family val="2"/>
      </rPr>
      <t xml:space="preserve"> </t>
    </r>
  </si>
  <si>
    <t xml:space="preserve">post@hageselskapet.no </t>
  </si>
  <si>
    <t>Tlf: 94 00 93 01</t>
  </si>
  <si>
    <t>Til deg som gjør den viktige jobben med å føre regnskap for ditt lokallag eller regionavdeling.</t>
  </si>
  <si>
    <t>I dette arket fyller du inn hvilken periode regnskapet gjelder for. I tilllegg legger du inn hvilket lokallag eller regionavdeling det skal rapporteres for.</t>
  </si>
  <si>
    <t>For hjelp, innspill, ønsker og spørsmål, ta kontakt med administrasjonen.</t>
  </si>
  <si>
    <t xml:space="preserve">Mange har etterspurt et felles arbeidsverktøy for bilagsføring og regnskap. Nå er det på plass! </t>
  </si>
  <si>
    <t>Forskuddsbetalte kostnader</t>
  </si>
  <si>
    <t>Forskuddsbetalt inntekt</t>
  </si>
  <si>
    <t>Inngangspenger/kursinntekter</t>
  </si>
  <si>
    <t>Kake/kaffesalg</t>
  </si>
  <si>
    <t>Annonse inntekt/provisjon</t>
  </si>
  <si>
    <t>Tilskudd  DNH sentralt/regionavd.</t>
  </si>
  <si>
    <t>Godtgjørelse til styret (honorar)</t>
  </si>
  <si>
    <t>Lønn/honorar/kjøregodtgj.</t>
  </si>
  <si>
    <t>Møteutgifter (servering, lokale o.l.)</t>
  </si>
  <si>
    <t>Styremøter, årsmøte osv.</t>
  </si>
  <si>
    <t>Husk at jo flere konti – desto større blir registreringsarket. Gode bilagstekster kan ofte gjøre samme nytten!</t>
  </si>
  <si>
    <t>Noen tips:</t>
  </si>
  <si>
    <t>1. For å gjøre registreringen så "trygg" som mulig, er cellene låste der det ikke skal endres eller føres noe. For å kunne sette inn nye rader og kolonner må arkbeskyttelsen fjernes. Regnearket som skal benyttes til føringer er ikke beskyttet med passord. Husk å låse arket igjen etter endringene. Dette for din egen sikkerhet.</t>
  </si>
  <si>
    <t>Skattefrie honorarer for organisasjoner</t>
  </si>
  <si>
    <t xml:space="preserve">I tillegg er refusjon til dekning av merutgifter/reiseutgifter fritatt for lønnsinnberetning inntil 10 000 kroner for et medlems innsats for foreningen. Dekkes mer enn 10.000 kroner, skal likevel hele utgiftsgodtggjørelsen lønnsinnberettes. </t>
  </si>
  <si>
    <t>Det første som gjøres er å legge inn kontoer du ønsker å benytte fra kontoplanen. Dette gjøres i rad nr 4. Det er lurt å tenke igjennom hvilke konti du kan komme til å trenge på forhånd. Bruk f.eks fjorårets regnskap som mal. Da slipper du jobben med å legge inn nye kolonner og å huske å få med deg formler i etterkant.</t>
  </si>
  <si>
    <t>Deres valgte revisor underskriver resultatrapporten. Denne sendes sammen med balanserapporten til regionstyret. Regionavdelinger sender til administrasjonen: post@hageselskapet.no</t>
  </si>
  <si>
    <t>Deres valgte revisor underskriver balanserapporten. Denne sendes sammen medbalanserapporten til regionstyret. Regionavdelinger sender til administrasjonen: post@hageselskapet.no</t>
  </si>
  <si>
    <t xml:space="preserve">Nederst på hvert ark i dette eksempeldokumentet, finner du en forklaring eller "bruksanvisning". </t>
  </si>
  <si>
    <r>
      <t>2.</t>
    </r>
    <r>
      <rPr>
        <sz val="7"/>
        <rFont val="Times New Roman"/>
        <family val="1"/>
      </rPr>
      <t>  </t>
    </r>
    <r>
      <rPr>
        <sz val="10"/>
        <rFont val="Trebuchet MS"/>
        <family val="2"/>
      </rPr>
      <t xml:space="preserve">Utskriftsområde er forhåndsinnstilt. Bruk forhåndsvisning for å se. Endringer gjøres på egenhånd. </t>
    </r>
  </si>
  <si>
    <t xml:space="preserve">Organisasjoner og lag har innberetningsfritak og kan betale ut skattefrie beløp hvis samlet honorar/lønnskostnad for en person i løpet av inntektsåret ikke overstiger 10 000 kroner (pr. 2016). </t>
  </si>
  <si>
    <t>Legge til konto (rad)</t>
  </si>
  <si>
    <t xml:space="preserve">Eksempel: Du ønsker enda en kostnadskonto for eget prosjekt. (Husk at ny rad legges inn over den markerte raden) Klikk på radnummeret (her rad nr 53, Forsikring) Da vil hele raden merkes. Høyreklikk med musa i radnummeret og velg "insert" eller "sett inn". En ekstra, blank rad vil legge seg til over raden med Forsikringer. Neste nummer i rekken er 7363 og det naturlige kontonummeret å bruke. Dette tallet settes inn i kolonne B og i kolonne C velger du navn på kontoen du har opprettet. </t>
  </si>
  <si>
    <r>
      <t>3.</t>
    </r>
    <r>
      <rPr>
        <sz val="7"/>
        <rFont val="Times New Roman"/>
        <family val="1"/>
      </rPr>
      <t>  </t>
    </r>
    <r>
      <rPr>
        <sz val="10"/>
        <rFont val="Trebuchet MS"/>
        <family val="2"/>
      </rPr>
      <t>Alle ark er koblet sammen. Det er derfor viktig at alle felter som må fylles inn i blir gjort nøyaktig og at kontonumrene blir ført likt i alle arkene. Vær nøyaktig med grunnopplysningene.</t>
    </r>
  </si>
  <si>
    <r>
      <t>Eksempel:</t>
    </r>
    <r>
      <rPr>
        <sz val="12"/>
        <rFont val="Calibri"/>
        <family val="2"/>
      </rPr>
      <t xml:space="preserve"> Hvis dere ønsker en ny konto for kostnader, setter dere inn en linje med et ledig nummer i riktig rekkefølge i det blå feltet. </t>
    </r>
  </si>
  <si>
    <t xml:space="preserve">Kontoplanen er opprettet med utgangspunkt i Norsk standard, med de konti vi finner hensiktsmessig. Kontonummer og kontonavn kan endres etter eget ønske, men kontogruppene må være de samme (se kontoplan). Dette med tanke på rapportering og nye funksjoner i fremtiden. Det er få av dere som vil ha behov for alle kontiene det er lagt opp til og dere bestemmer selv hvor mange dere ønsker å benytte i registreringen. </t>
  </si>
  <si>
    <r>
      <t>Husk:</t>
    </r>
    <r>
      <rPr>
        <sz val="10"/>
        <rFont val="Calibri"/>
        <family val="2"/>
      </rPr>
      <t xml:space="preserve"> Kontonumrene må være de samme som i kontoplanen. Uttak fra kasse/bank føres med minus forran beløp. Det samme gjøres med inntekter. Forklaring finner du helt nederst i dette arket.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</si>
</sst>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quot;kr&quot;\ * #,##0.00_ ;_ &quot;kr&quot;\ * \-#,##0.00_ ;_ &quot;kr&quot;\ * &quot;-&quot;??_ ;_ @_ "/>
    <numFmt numFmtId="164" formatCode="_-&quot;kr&quot;\ * #,##0.00_-;\-&quot;kr&quot;\ * #,##0.00_-;_-&quot;kr&quot;\ * &quot;-&quot;??_-;_-@_-"/>
    <numFmt numFmtId="165" formatCode="[$-F800]dddd\,\ mmmm\ dd\,\ yyyy"/>
    <numFmt numFmtId="166" formatCode="dd/mm/yyyy;@"/>
    <numFmt numFmtId="167" formatCode="dd/mm/yy;@"/>
  </numFmts>
  <fonts count="63" x14ac:knownFonts="1">
    <font>
      <sz val="12"/>
      <name val="Calibri"/>
    </font>
    <font>
      <sz val="10"/>
      <name val="Arial"/>
      <family val="2"/>
    </font>
    <font>
      <b/>
      <sz val="10"/>
      <name val="Calibri"/>
      <family val="2"/>
    </font>
    <font>
      <sz val="12"/>
      <name val="Calibri"/>
      <family val="2"/>
    </font>
    <font>
      <b/>
      <sz val="12"/>
      <name val="Calibri"/>
      <family val="2"/>
    </font>
    <font>
      <b/>
      <sz val="16"/>
      <name val="Calibri"/>
      <family val="2"/>
    </font>
    <font>
      <i/>
      <sz val="12"/>
      <name val="Calibri"/>
      <family val="2"/>
    </font>
    <font>
      <b/>
      <i/>
      <sz val="12"/>
      <name val="Calibri"/>
      <family val="2"/>
    </font>
    <font>
      <b/>
      <i/>
      <sz val="12"/>
      <color indexed="8"/>
      <name val="Calibri"/>
      <family val="2"/>
    </font>
    <font>
      <i/>
      <sz val="12"/>
      <color indexed="8"/>
      <name val="Calibri"/>
      <family val="2"/>
    </font>
    <font>
      <sz val="14"/>
      <name val="Calibri"/>
      <family val="2"/>
    </font>
    <font>
      <b/>
      <sz val="14"/>
      <color indexed="8"/>
      <name val="Calibri"/>
      <family val="2"/>
    </font>
    <font>
      <b/>
      <sz val="20"/>
      <name val="Calibri"/>
      <family val="2"/>
    </font>
    <font>
      <b/>
      <sz val="16"/>
      <color indexed="8"/>
      <name val="Calibri"/>
      <family val="2"/>
    </font>
    <font>
      <sz val="12"/>
      <name val="Calibri"/>
      <family val="2"/>
    </font>
    <font>
      <b/>
      <sz val="12"/>
      <name val="Calibri"/>
      <family val="2"/>
    </font>
    <font>
      <b/>
      <i/>
      <sz val="12"/>
      <color indexed="57"/>
      <name val="Calibri"/>
      <family val="2"/>
    </font>
    <font>
      <b/>
      <i/>
      <sz val="12"/>
      <color indexed="8"/>
      <name val="Calibri"/>
      <family val="2"/>
    </font>
    <font>
      <i/>
      <sz val="12"/>
      <color indexed="8"/>
      <name val="Calibri"/>
      <family val="2"/>
    </font>
    <font>
      <sz val="14"/>
      <name val="Calibri"/>
      <family val="2"/>
    </font>
    <font>
      <b/>
      <i/>
      <sz val="12"/>
      <name val="Calibri"/>
      <family val="2"/>
    </font>
    <font>
      <i/>
      <sz val="12"/>
      <name val="Calibri"/>
      <family val="2"/>
    </font>
    <font>
      <b/>
      <sz val="14"/>
      <name val="Calibri"/>
      <family val="2"/>
    </font>
    <font>
      <b/>
      <i/>
      <u/>
      <sz val="12"/>
      <name val="Calibri"/>
      <family val="2"/>
    </font>
    <font>
      <b/>
      <i/>
      <u/>
      <sz val="12"/>
      <color indexed="8"/>
      <name val="Calibri"/>
      <family val="2"/>
    </font>
    <font>
      <sz val="12"/>
      <color indexed="22"/>
      <name val="Calibri"/>
      <family val="2"/>
    </font>
    <font>
      <b/>
      <sz val="20"/>
      <name val="Calibri"/>
      <family val="2"/>
    </font>
    <font>
      <b/>
      <sz val="16"/>
      <name val="Calibri"/>
      <family val="2"/>
    </font>
    <font>
      <b/>
      <sz val="16"/>
      <color indexed="8"/>
      <name val="Calibri"/>
      <family val="2"/>
    </font>
    <font>
      <sz val="10"/>
      <name val="Calibri"/>
      <family val="2"/>
    </font>
    <font>
      <b/>
      <sz val="10"/>
      <name val="Calibri"/>
      <family val="2"/>
    </font>
    <font>
      <sz val="16"/>
      <name val="Calibri"/>
      <family val="2"/>
    </font>
    <font>
      <b/>
      <sz val="8"/>
      <name val="Calibri"/>
      <family val="2"/>
    </font>
    <font>
      <sz val="12"/>
      <name val="Calibri"/>
      <family val="2"/>
    </font>
    <font>
      <sz val="20"/>
      <color indexed="57"/>
      <name val="Calibri"/>
      <family val="2"/>
    </font>
    <font>
      <i/>
      <sz val="12"/>
      <name val="Calibri"/>
      <family val="2"/>
    </font>
    <font>
      <b/>
      <sz val="12"/>
      <name val="Calibri"/>
      <family val="2"/>
    </font>
    <font>
      <b/>
      <sz val="20"/>
      <color indexed="57"/>
      <name val="Calibri"/>
      <family val="2"/>
    </font>
    <font>
      <b/>
      <sz val="30"/>
      <name val="Calibri"/>
      <family val="2"/>
    </font>
    <font>
      <b/>
      <sz val="14"/>
      <name val="Calibri"/>
      <family val="2"/>
    </font>
    <font>
      <sz val="15"/>
      <color indexed="10"/>
      <name val="Calibri"/>
      <family val="2"/>
    </font>
    <font>
      <b/>
      <sz val="11"/>
      <name val="Trebuchet MS"/>
      <family val="2"/>
    </font>
    <font>
      <b/>
      <sz val="13"/>
      <name val="Trebuchet MS"/>
      <family val="2"/>
    </font>
    <font>
      <sz val="11"/>
      <name val="Trebuchet MS"/>
      <family val="2"/>
    </font>
    <font>
      <sz val="10"/>
      <name val="Trebuchet MS"/>
      <family val="2"/>
    </font>
    <font>
      <b/>
      <sz val="10"/>
      <name val="Trebuchet MS"/>
      <family val="2"/>
    </font>
    <font>
      <sz val="7"/>
      <name val="Times New Roman"/>
      <family val="1"/>
    </font>
    <font>
      <b/>
      <i/>
      <sz val="12"/>
      <name val="Calibri"/>
      <family val="2"/>
    </font>
    <font>
      <b/>
      <sz val="16"/>
      <name val="Calibri"/>
      <family val="2"/>
    </font>
    <font>
      <i/>
      <sz val="12"/>
      <color indexed="8"/>
      <name val="Calibri"/>
      <family val="2"/>
    </font>
    <font>
      <sz val="8"/>
      <name val="Calibri"/>
      <family val="2"/>
    </font>
    <font>
      <b/>
      <sz val="20"/>
      <color indexed="10"/>
      <name val="Calibri"/>
      <family val="2"/>
    </font>
    <font>
      <sz val="10"/>
      <color indexed="10"/>
      <name val="Calibri"/>
      <family val="2"/>
    </font>
    <font>
      <sz val="18"/>
      <name val="Calibri"/>
      <family val="2"/>
    </font>
    <font>
      <b/>
      <sz val="18"/>
      <color indexed="8"/>
      <name val="Calibri"/>
      <family val="2"/>
    </font>
    <font>
      <sz val="18"/>
      <color indexed="8"/>
      <name val="Calibri"/>
      <family val="2"/>
    </font>
    <font>
      <b/>
      <sz val="18"/>
      <name val="Calibri"/>
      <family val="2"/>
    </font>
    <font>
      <u/>
      <sz val="10"/>
      <color indexed="39"/>
      <name val="Arial"/>
      <family val="2"/>
    </font>
    <font>
      <sz val="12"/>
      <name val="Calibri"/>
      <family val="2"/>
    </font>
    <font>
      <b/>
      <sz val="12"/>
      <name val="Calibri"/>
      <family val="2"/>
    </font>
    <font>
      <i/>
      <sz val="12"/>
      <name val="Calibri"/>
      <family val="2"/>
    </font>
    <font>
      <b/>
      <sz val="25"/>
      <name val="Calibri"/>
      <family val="2"/>
    </font>
    <font>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40">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64"/>
      </bottom>
      <diagonal/>
    </border>
    <border>
      <left style="thin">
        <color indexed="22"/>
      </left>
      <right style="thin">
        <color indexed="22"/>
      </right>
      <top style="medium">
        <color indexed="22"/>
      </top>
      <bottom style="thin">
        <color indexed="22"/>
      </bottom>
      <diagonal/>
    </border>
    <border>
      <left style="thin">
        <color indexed="22"/>
      </left>
      <right style="thin">
        <color indexed="22"/>
      </right>
      <top style="thin">
        <color indexed="22"/>
      </top>
      <bottom style="thick">
        <color indexed="22"/>
      </bottom>
      <diagonal/>
    </border>
    <border>
      <left style="thin">
        <color indexed="9"/>
      </left>
      <right style="thin">
        <color indexed="9"/>
      </right>
      <top/>
      <bottom/>
      <diagonal/>
    </border>
    <border>
      <left style="thin">
        <color indexed="22"/>
      </left>
      <right style="thin">
        <color indexed="22"/>
      </right>
      <top/>
      <bottom style="thin">
        <color indexed="22"/>
      </bottom>
      <diagonal/>
    </border>
    <border>
      <left style="thin">
        <color indexed="9"/>
      </left>
      <right/>
      <top style="thin">
        <color indexed="9"/>
      </top>
      <bottom style="thin">
        <color indexed="64"/>
      </bottom>
      <diagonal/>
    </border>
    <border>
      <left style="thin">
        <color indexed="9"/>
      </left>
      <right/>
      <top style="thin">
        <color indexed="9"/>
      </top>
      <bottom style="thin">
        <color indexed="8"/>
      </bottom>
      <diagonal/>
    </border>
    <border>
      <left style="thin">
        <color indexed="9"/>
      </left>
      <right/>
      <top/>
      <bottom style="thin">
        <color indexed="64"/>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8"/>
      </bottom>
      <diagonal/>
    </border>
    <border>
      <left style="thin">
        <color indexed="22"/>
      </left>
      <right style="thin">
        <color indexed="22"/>
      </right>
      <top style="thin">
        <color indexed="22"/>
      </top>
      <bottom/>
      <diagonal/>
    </border>
    <border>
      <left style="thin">
        <color indexed="9"/>
      </left>
      <right style="thin">
        <color indexed="9"/>
      </right>
      <top style="thin">
        <color indexed="22"/>
      </top>
      <bottom style="double">
        <color indexed="64"/>
      </bottom>
      <diagonal/>
    </border>
    <border>
      <left/>
      <right style="thin">
        <color indexed="22"/>
      </right>
      <top style="thin">
        <color indexed="22"/>
      </top>
      <bottom style="thin">
        <color indexed="22"/>
      </bottom>
      <diagonal/>
    </border>
    <border>
      <left/>
      <right style="thin">
        <color indexed="9"/>
      </right>
      <top/>
      <bottom style="thin">
        <color indexed="9"/>
      </bottom>
      <diagonal/>
    </border>
    <border>
      <left style="thin">
        <color indexed="9"/>
      </left>
      <right/>
      <top/>
      <bottom style="thin">
        <color indexed="9"/>
      </bottom>
      <diagonal/>
    </border>
    <border>
      <left/>
      <right/>
      <top style="thin">
        <color indexed="9"/>
      </top>
      <bottom/>
      <diagonal/>
    </border>
    <border>
      <left/>
      <right style="thin">
        <color indexed="22"/>
      </right>
      <top style="thin">
        <color indexed="22"/>
      </top>
      <bottom style="thick">
        <color indexed="22"/>
      </bottom>
      <diagonal/>
    </border>
    <border>
      <left style="thin">
        <color indexed="22"/>
      </left>
      <right/>
      <top style="thin">
        <color indexed="22"/>
      </top>
      <bottom style="thin">
        <color indexed="22"/>
      </bottom>
      <diagonal/>
    </border>
    <border>
      <left style="thin">
        <color indexed="22"/>
      </left>
      <right style="thin">
        <color indexed="22"/>
      </right>
      <top style="thick">
        <color indexed="22"/>
      </top>
      <bottom style="thin">
        <color indexed="22"/>
      </bottom>
      <diagonal/>
    </border>
    <border>
      <left/>
      <right style="thin">
        <color indexed="9"/>
      </right>
      <top style="thin">
        <color indexed="9"/>
      </top>
      <bottom style="thin">
        <color indexed="64"/>
      </bottom>
      <diagonal/>
    </border>
    <border>
      <left/>
      <right/>
      <top style="thin">
        <color indexed="9"/>
      </top>
      <bottom style="thin">
        <color indexed="9"/>
      </bottom>
      <diagonal/>
    </border>
    <border>
      <left style="thin">
        <color indexed="9"/>
      </left>
      <right/>
      <top style="thin">
        <color indexed="9"/>
      </top>
      <bottom style="thin">
        <color indexed="22"/>
      </bottom>
      <diagonal/>
    </border>
    <border>
      <left/>
      <right/>
      <top style="thin">
        <color indexed="9"/>
      </top>
      <bottom style="thin">
        <color indexed="22"/>
      </bottom>
      <diagonal/>
    </border>
    <border>
      <left/>
      <right style="thin">
        <color indexed="9"/>
      </right>
      <top style="thin">
        <color indexed="9"/>
      </top>
      <bottom style="thin">
        <color indexed="22"/>
      </bottom>
      <diagonal/>
    </border>
    <border>
      <left style="thin">
        <color indexed="22"/>
      </left>
      <right/>
      <top/>
      <bottom/>
      <diagonal/>
    </border>
    <border>
      <left/>
      <right style="thin">
        <color indexed="22"/>
      </right>
      <top/>
      <bottom/>
      <diagonal/>
    </border>
    <border>
      <left style="thin">
        <color indexed="9"/>
      </left>
      <right/>
      <top style="thin">
        <color indexed="9"/>
      </top>
      <bottom/>
      <diagonal/>
    </border>
    <border>
      <left/>
      <right style="thin">
        <color indexed="9"/>
      </right>
      <top style="thin">
        <color indexed="9"/>
      </top>
      <bottom/>
      <diagonal/>
    </border>
    <border>
      <left/>
      <right/>
      <top/>
      <bottom style="thin">
        <color indexed="64"/>
      </bottom>
      <diagonal/>
    </border>
    <border>
      <left/>
      <right/>
      <top style="thin">
        <color indexed="9"/>
      </top>
      <bottom style="thin">
        <color indexed="64"/>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right/>
      <top/>
      <bottom style="thin">
        <color indexed="22"/>
      </bottom>
      <diagonal/>
    </border>
  </borders>
  <cellStyleXfs count="4">
    <xf numFmtId="0" fontId="0" fillId="0" borderId="0"/>
    <xf numFmtId="0" fontId="57" fillId="0" borderId="0" applyNumberFormat="0" applyFill="0" applyBorder="0" applyAlignment="0" applyProtection="0">
      <alignment vertical="top"/>
      <protection locked="0"/>
    </xf>
    <xf numFmtId="0" fontId="62" fillId="0" borderId="0"/>
    <xf numFmtId="44" fontId="1" fillId="0" borderId="0" applyFont="0" applyFill="0" applyBorder="0" applyAlignment="0" applyProtection="0"/>
  </cellStyleXfs>
  <cellXfs count="431">
    <xf numFmtId="0" fontId="0" fillId="0" borderId="0" xfId="0"/>
    <xf numFmtId="0" fontId="3" fillId="0" borderId="2" xfId="0" applyFont="1" applyBorder="1" applyProtection="1"/>
    <xf numFmtId="0" fontId="3" fillId="0" borderId="2" xfId="0" applyFont="1" applyFill="1" applyBorder="1" applyAlignment="1" applyProtection="1">
      <alignment horizontal="center" vertical="center"/>
    </xf>
    <xf numFmtId="0" fontId="3" fillId="0" borderId="2" xfId="0" applyFont="1" applyFill="1" applyBorder="1" applyAlignment="1" applyProtection="1"/>
    <xf numFmtId="0" fontId="3" fillId="0" borderId="2" xfId="0" applyFont="1" applyFill="1" applyBorder="1" applyProtection="1"/>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6" fillId="0" borderId="2" xfId="0" applyFont="1" applyBorder="1" applyProtection="1"/>
    <xf numFmtId="4" fontId="3" fillId="0" borderId="2" xfId="0" applyNumberFormat="1" applyFont="1" applyBorder="1" applyProtection="1"/>
    <xf numFmtId="4" fontId="3" fillId="0" borderId="2" xfId="0" applyNumberFormat="1" applyFont="1" applyFill="1" applyBorder="1" applyProtection="1"/>
    <xf numFmtId="0" fontId="15" fillId="0" borderId="2" xfId="0" applyFont="1" applyFill="1" applyBorder="1" applyAlignment="1" applyProtection="1">
      <alignment vertical="center"/>
    </xf>
    <xf numFmtId="0" fontId="0" fillId="0" borderId="2" xfId="0" applyFont="1" applyBorder="1" applyProtection="1"/>
    <xf numFmtId="0" fontId="19" fillId="0" borderId="2" xfId="0" applyFont="1" applyBorder="1" applyAlignment="1" applyProtection="1">
      <alignment horizontal="center" vertical="center"/>
    </xf>
    <xf numFmtId="0" fontId="0" fillId="0" borderId="2" xfId="0" applyFont="1" applyFill="1" applyBorder="1" applyProtection="1"/>
    <xf numFmtId="4" fontId="0" fillId="0" borderId="2" xfId="0" applyNumberFormat="1" applyFont="1" applyFill="1" applyBorder="1" applyAlignment="1" applyProtection="1">
      <alignment horizontal="right"/>
    </xf>
    <xf numFmtId="0" fontId="0" fillId="0" borderId="2" xfId="0" applyFont="1" applyFill="1" applyBorder="1" applyAlignment="1" applyProtection="1">
      <alignment horizontal="center" vertical="center"/>
    </xf>
    <xf numFmtId="0" fontId="15" fillId="0" borderId="2" xfId="0" applyFont="1" applyBorder="1" applyProtection="1"/>
    <xf numFmtId="0" fontId="22" fillId="0" borderId="2" xfId="0" applyFont="1" applyBorder="1" applyAlignment="1" applyProtection="1">
      <alignment vertical="center"/>
    </xf>
    <xf numFmtId="4" fontId="0" fillId="0" borderId="2" xfId="0" applyNumberFormat="1" applyFont="1" applyBorder="1" applyProtection="1"/>
    <xf numFmtId="0" fontId="19" fillId="0" borderId="3" xfId="0" applyFont="1" applyBorder="1" applyAlignment="1" applyProtection="1">
      <alignment horizontal="center" vertical="center"/>
    </xf>
    <xf numFmtId="0" fontId="0" fillId="0" borderId="3" xfId="0" applyFont="1" applyBorder="1" applyProtection="1"/>
    <xf numFmtId="0" fontId="19" fillId="0" borderId="4" xfId="0" applyFont="1" applyFill="1" applyBorder="1" applyAlignment="1" applyProtection="1">
      <alignment horizontal="center" vertical="center"/>
    </xf>
    <xf numFmtId="0" fontId="0" fillId="0" borderId="4" xfId="0" applyFont="1" applyFill="1" applyBorder="1" applyProtection="1"/>
    <xf numFmtId="0" fontId="0" fillId="0" borderId="5" xfId="0" applyFont="1" applyFill="1" applyBorder="1" applyAlignment="1" applyProtection="1">
      <alignment horizontal="center" vertical="center"/>
    </xf>
    <xf numFmtId="0" fontId="0" fillId="0" borderId="5" xfId="0" applyFont="1" applyFill="1" applyBorder="1" applyProtection="1"/>
    <xf numFmtId="0" fontId="0" fillId="0" borderId="1" xfId="0" applyFont="1" applyFill="1" applyBorder="1" applyAlignment="1" applyProtection="1">
      <alignment horizontal="center" vertical="center"/>
      <protection locked="0"/>
    </xf>
    <xf numFmtId="0" fontId="22" fillId="0" borderId="3" xfId="0" applyFont="1" applyBorder="1" applyAlignment="1" applyProtection="1">
      <alignment vertical="center"/>
    </xf>
    <xf numFmtId="0" fontId="22" fillId="0" borderId="4" xfId="0" applyFont="1" applyFill="1" applyBorder="1" applyAlignment="1" applyProtection="1">
      <alignment vertical="center"/>
    </xf>
    <xf numFmtId="4" fontId="0" fillId="0" borderId="5" xfId="0" applyNumberFormat="1" applyFont="1" applyFill="1" applyBorder="1" applyAlignment="1" applyProtection="1">
      <alignment horizontal="right"/>
    </xf>
    <xf numFmtId="0" fontId="0" fillId="0" borderId="6" xfId="0" applyFont="1" applyFill="1" applyBorder="1" applyAlignment="1" applyProtection="1">
      <alignment horizontal="center" vertical="center"/>
    </xf>
    <xf numFmtId="0" fontId="0" fillId="0" borderId="6" xfId="0" applyFont="1" applyFill="1" applyBorder="1" applyProtection="1"/>
    <xf numFmtId="4" fontId="0" fillId="0" borderId="6" xfId="0" applyNumberFormat="1" applyFont="1" applyFill="1" applyBorder="1" applyAlignment="1" applyProtection="1">
      <alignment horizontal="right"/>
    </xf>
    <xf numFmtId="0" fontId="25" fillId="0" borderId="7" xfId="0" applyFont="1" applyFill="1" applyBorder="1" applyProtection="1"/>
    <xf numFmtId="0" fontId="0" fillId="0" borderId="6" xfId="0" applyFont="1" applyBorder="1" applyProtection="1"/>
    <xf numFmtId="4" fontId="0" fillId="0" borderId="6" xfId="0" applyNumberFormat="1" applyFont="1" applyBorder="1" applyProtection="1"/>
    <xf numFmtId="0" fontId="22" fillId="0" borderId="3" xfId="0" applyFont="1" applyBorder="1" applyProtection="1"/>
    <xf numFmtId="0" fontId="22" fillId="2" borderId="8" xfId="0" applyFont="1" applyFill="1" applyBorder="1" applyAlignment="1" applyProtection="1">
      <alignment horizontal="center" vertical="center"/>
    </xf>
    <xf numFmtId="0" fontId="22" fillId="2" borderId="8" xfId="0" applyFont="1" applyFill="1" applyBorder="1" applyAlignment="1" applyProtection="1"/>
    <xf numFmtId="0" fontId="22" fillId="2" borderId="8" xfId="0" applyFont="1" applyFill="1" applyBorder="1" applyProtection="1"/>
    <xf numFmtId="4" fontId="22" fillId="2" borderId="8" xfId="0" applyNumberFormat="1" applyFont="1" applyFill="1" applyBorder="1" applyAlignment="1" applyProtection="1"/>
    <xf numFmtId="4" fontId="22" fillId="2" borderId="8" xfId="0" applyNumberFormat="1" applyFont="1" applyFill="1" applyBorder="1" applyAlignment="1" applyProtection="1">
      <alignment horizontal="right"/>
    </xf>
    <xf numFmtId="0" fontId="22" fillId="0" borderId="4" xfId="0" applyFont="1" applyFill="1" applyBorder="1" applyProtection="1"/>
    <xf numFmtId="0" fontId="22" fillId="0" borderId="2" xfId="0" applyFont="1" applyBorder="1" applyProtection="1"/>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6" xfId="0" applyFont="1" applyFill="1" applyBorder="1" applyAlignment="1" applyProtection="1"/>
    <xf numFmtId="0" fontId="3" fillId="0" borderId="1" xfId="0" applyFont="1" applyFill="1" applyBorder="1" applyAlignment="1" applyProtection="1">
      <alignment horizontal="center" vertical="center"/>
      <protection locked="0"/>
    </xf>
    <xf numFmtId="0" fontId="27" fillId="2" borderId="9" xfId="0" applyFont="1" applyFill="1" applyBorder="1" applyAlignment="1" applyProtection="1">
      <alignment horizontal="center" vertical="center"/>
    </xf>
    <xf numFmtId="0" fontId="28" fillId="2" borderId="9" xfId="0" applyFont="1" applyFill="1" applyBorder="1" applyAlignment="1" applyProtection="1">
      <alignment horizontal="center" vertical="center" wrapText="1"/>
    </xf>
    <xf numFmtId="166" fontId="28" fillId="2" borderId="9" xfId="0" applyNumberFormat="1" applyFont="1" applyFill="1" applyBorder="1" applyAlignment="1" applyProtection="1">
      <alignment horizontal="center" vertical="center" wrapText="1"/>
    </xf>
    <xf numFmtId="166" fontId="27" fillId="2" borderId="9" xfId="0" applyNumberFormat="1"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6" fillId="0" borderId="3" xfId="0" applyFont="1" applyBorder="1" applyProtection="1"/>
    <xf numFmtId="0" fontId="3" fillId="0" borderId="4" xfId="0" applyFont="1" applyBorder="1" applyAlignment="1" applyProtection="1">
      <alignment horizontal="center" vertical="center"/>
    </xf>
    <xf numFmtId="0" fontId="6" fillId="0" borderId="4" xfId="0" applyFont="1" applyBorder="1" applyProtection="1"/>
    <xf numFmtId="0" fontId="3" fillId="0" borderId="10" xfId="0" applyFont="1" applyFill="1" applyBorder="1" applyAlignment="1" applyProtection="1">
      <alignment horizontal="center" vertical="center"/>
    </xf>
    <xf numFmtId="0" fontId="3" fillId="0" borderId="10" xfId="0" applyFont="1" applyFill="1" applyBorder="1" applyAlignment="1" applyProtection="1"/>
    <xf numFmtId="4" fontId="3" fillId="0" borderId="10" xfId="0" applyNumberFormat="1" applyFont="1" applyFill="1" applyBorder="1" applyAlignment="1" applyProtection="1">
      <alignment horizontal="right"/>
    </xf>
    <xf numFmtId="4" fontId="3" fillId="0" borderId="10" xfId="0" applyNumberFormat="1" applyFont="1" applyFill="1" applyBorder="1" applyAlignment="1" applyProtection="1">
      <alignment horizontal="right" wrapText="1"/>
    </xf>
    <xf numFmtId="0" fontId="0" fillId="0" borderId="3" xfId="0" applyFont="1" applyFill="1" applyBorder="1" applyProtection="1"/>
    <xf numFmtId="0" fontId="0" fillId="0" borderId="1" xfId="0" applyFont="1" applyFill="1" applyBorder="1" applyProtection="1"/>
    <xf numFmtId="0" fontId="0" fillId="0" borderId="1" xfId="0" applyNumberFormat="1" applyFont="1" applyFill="1" applyBorder="1" applyProtection="1">
      <protection locked="0"/>
    </xf>
    <xf numFmtId="0" fontId="0" fillId="0" borderId="1" xfId="0" applyFont="1" applyFill="1" applyBorder="1" applyProtection="1">
      <protection locked="0"/>
    </xf>
    <xf numFmtId="44" fontId="14" fillId="0" borderId="1" xfId="3" applyFont="1" applyBorder="1" applyProtection="1">
      <protection locked="0"/>
    </xf>
    <xf numFmtId="44" fontId="14" fillId="0" borderId="1" xfId="3" applyFont="1" applyBorder="1" applyProtection="1"/>
    <xf numFmtId="44" fontId="14" fillId="0" borderId="1" xfId="3" applyFont="1" applyFill="1" applyBorder="1" applyProtection="1">
      <protection locked="0"/>
    </xf>
    <xf numFmtId="44" fontId="14" fillId="0" borderId="1" xfId="3" applyFont="1" applyFill="1" applyBorder="1" applyProtection="1"/>
    <xf numFmtId="0" fontId="18" fillId="0" borderId="1" xfId="0" applyFont="1" applyFill="1" applyBorder="1" applyProtection="1">
      <protection locked="0"/>
    </xf>
    <xf numFmtId="0" fontId="21" fillId="0" borderId="1" xfId="0" applyFont="1" applyFill="1" applyBorder="1" applyProtection="1">
      <protection locked="0"/>
    </xf>
    <xf numFmtId="44" fontId="14" fillId="0" borderId="1" xfId="3" applyFont="1" applyFill="1" applyBorder="1" applyAlignment="1" applyProtection="1">
      <alignment horizontal="center"/>
    </xf>
    <xf numFmtId="0" fontId="15" fillId="0" borderId="1" xfId="0" applyFont="1" applyFill="1" applyBorder="1" applyProtection="1"/>
    <xf numFmtId="0" fontId="29" fillId="0" borderId="2" xfId="0" applyFont="1" applyBorder="1" applyProtection="1">
      <protection locked="0"/>
    </xf>
    <xf numFmtId="0" fontId="29" fillId="0" borderId="2" xfId="0" applyFont="1" applyBorder="1" applyAlignment="1" applyProtection="1">
      <alignment horizontal="center"/>
      <protection locked="0"/>
    </xf>
    <xf numFmtId="167" fontId="29" fillId="0" borderId="2" xfId="0" applyNumberFormat="1" applyFont="1" applyBorder="1" applyProtection="1">
      <protection locked="0"/>
    </xf>
    <xf numFmtId="0" fontId="29" fillId="0" borderId="4" xfId="0" applyFont="1" applyBorder="1" applyProtection="1">
      <protection locked="0"/>
    </xf>
    <xf numFmtId="0" fontId="3" fillId="0" borderId="1" xfId="0" applyFont="1" applyBorder="1" applyAlignment="1" applyProtection="1">
      <alignment horizontal="center"/>
      <protection locked="0"/>
    </xf>
    <xf numFmtId="167" fontId="3" fillId="0" borderId="1" xfId="0" applyNumberFormat="1" applyFont="1" applyBorder="1" applyProtection="1">
      <protection locked="0"/>
    </xf>
    <xf numFmtId="0" fontId="3" fillId="0" borderId="1" xfId="0" applyFont="1" applyBorder="1" applyProtection="1">
      <protection locked="0"/>
    </xf>
    <xf numFmtId="4" fontId="3" fillId="0" borderId="1" xfId="0" applyNumberFormat="1" applyFont="1" applyBorder="1" applyProtection="1">
      <protection locked="0"/>
    </xf>
    <xf numFmtId="0" fontId="3" fillId="0" borderId="1" xfId="0" applyFont="1" applyFill="1" applyBorder="1" applyProtection="1">
      <protection locked="0"/>
    </xf>
    <xf numFmtId="0" fontId="29" fillId="0" borderId="1" xfId="0" applyFont="1" applyBorder="1" applyAlignment="1" applyProtection="1">
      <alignment horizontal="center"/>
      <protection locked="0"/>
    </xf>
    <xf numFmtId="167" fontId="29" fillId="0" borderId="1" xfId="0" applyNumberFormat="1" applyFont="1" applyBorder="1" applyProtection="1">
      <protection locked="0"/>
    </xf>
    <xf numFmtId="0" fontId="29" fillId="0" borderId="1" xfId="0" applyFont="1" applyBorder="1" applyProtection="1">
      <protection locked="0"/>
    </xf>
    <xf numFmtId="0" fontId="13" fillId="2" borderId="9"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xf>
    <xf numFmtId="166" fontId="13" fillId="2" borderId="9" xfId="0" applyNumberFormat="1" applyFont="1" applyFill="1" applyBorder="1" applyAlignment="1" applyProtection="1">
      <alignment horizontal="center" vertical="center" wrapText="1"/>
    </xf>
    <xf numFmtId="166" fontId="5" fillId="2" borderId="9" xfId="0" applyNumberFormat="1" applyFont="1" applyFill="1" applyBorder="1" applyAlignment="1" applyProtection="1">
      <alignment horizontal="center" vertical="center" wrapText="1"/>
    </xf>
    <xf numFmtId="0" fontId="3" fillId="0" borderId="11" xfId="0" applyFont="1" applyBorder="1" applyAlignment="1" applyProtection="1">
      <alignment horizontal="center"/>
      <protection locked="0"/>
    </xf>
    <xf numFmtId="167" fontId="3" fillId="0" borderId="11" xfId="0" applyNumberFormat="1" applyFont="1" applyBorder="1" applyProtection="1">
      <protection locked="0"/>
    </xf>
    <xf numFmtId="0" fontId="3" fillId="0" borderId="11" xfId="0" applyFont="1" applyBorder="1" applyProtection="1">
      <protection locked="0"/>
    </xf>
    <xf numFmtId="4" fontId="3" fillId="0" borderId="11" xfId="0" applyNumberFormat="1" applyFont="1" applyBorder="1" applyProtection="1">
      <protection locked="0"/>
    </xf>
    <xf numFmtId="0" fontId="3" fillId="0" borderId="6" xfId="0" applyFont="1" applyFill="1" applyBorder="1" applyProtection="1"/>
    <xf numFmtId="0"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2" xfId="0" applyFont="1" applyFill="1" applyBorder="1" applyAlignment="1" applyProtection="1">
      <alignment vertical="center"/>
    </xf>
    <xf numFmtId="4" fontId="3" fillId="0" borderId="6" xfId="0" applyNumberFormat="1" applyFont="1" applyBorder="1" applyProtection="1"/>
    <xf numFmtId="0" fontId="3" fillId="0" borderId="6" xfId="0" applyFont="1" applyBorder="1" applyProtection="1"/>
    <xf numFmtId="0" fontId="3" fillId="0" borderId="12" xfId="0" applyFont="1" applyFill="1" applyBorder="1" applyAlignment="1" applyProtection="1"/>
    <xf numFmtId="0" fontId="3" fillId="0" borderId="13" xfId="0" applyFont="1" applyFill="1" applyBorder="1" applyAlignment="1" applyProtection="1"/>
    <xf numFmtId="0" fontId="3" fillId="0" borderId="4" xfId="0" applyFont="1" applyFill="1" applyBorder="1" applyAlignment="1" applyProtection="1"/>
    <xf numFmtId="0" fontId="3" fillId="0" borderId="14" xfId="0" applyFont="1" applyFill="1" applyBorder="1" applyAlignment="1" applyProtection="1"/>
    <xf numFmtId="0" fontId="3" fillId="0" borderId="15" xfId="0" applyFont="1" applyFill="1" applyBorder="1" applyAlignment="1" applyProtection="1"/>
    <xf numFmtId="0" fontId="3" fillId="0" borderId="16" xfId="0" applyFont="1" applyFill="1" applyBorder="1" applyAlignment="1" applyProtection="1"/>
    <xf numFmtId="0" fontId="3" fillId="0" borderId="7" xfId="0" applyFont="1" applyFill="1" applyBorder="1" applyAlignment="1" applyProtection="1"/>
    <xf numFmtId="0" fontId="3" fillId="0" borderId="6" xfId="0" applyFont="1" applyFill="1" applyBorder="1" applyAlignment="1" applyProtection="1">
      <alignment vertical="top"/>
    </xf>
    <xf numFmtId="0" fontId="3" fillId="0" borderId="2" xfId="0" applyFont="1" applyFill="1" applyBorder="1" applyAlignment="1" applyProtection="1">
      <alignment vertical="top"/>
    </xf>
    <xf numFmtId="4" fontId="3" fillId="0" borderId="6" xfId="0" applyNumberFormat="1" applyFont="1" applyBorder="1" applyAlignment="1" applyProtection="1">
      <alignment vertical="top"/>
    </xf>
    <xf numFmtId="4" fontId="3" fillId="0" borderId="2" xfId="0" applyNumberFormat="1" applyFont="1" applyBorder="1" applyAlignment="1" applyProtection="1">
      <alignment vertical="top"/>
    </xf>
    <xf numFmtId="0" fontId="28" fillId="0" borderId="2" xfId="0" applyFont="1" applyFill="1" applyBorder="1" applyAlignment="1" applyProtection="1"/>
    <xf numFmtId="0" fontId="0" fillId="0" borderId="2" xfId="0" applyFont="1" applyBorder="1" applyAlignment="1" applyProtection="1">
      <alignment vertical="top"/>
    </xf>
    <xf numFmtId="0" fontId="0" fillId="0" borderId="6" xfId="0" applyFont="1" applyFill="1" applyBorder="1" applyAlignment="1" applyProtection="1">
      <alignment vertical="top"/>
    </xf>
    <xf numFmtId="0" fontId="0" fillId="0" borderId="2" xfId="0" applyFont="1" applyFill="1" applyBorder="1" applyAlignment="1" applyProtection="1">
      <alignment vertical="top"/>
    </xf>
    <xf numFmtId="4" fontId="0" fillId="0" borderId="6" xfId="0" applyNumberFormat="1" applyFont="1" applyBorder="1" applyAlignment="1" applyProtection="1">
      <alignment vertical="top"/>
    </xf>
    <xf numFmtId="0" fontId="3" fillId="0" borderId="10" xfId="0" applyFont="1" applyFill="1" applyBorder="1" applyAlignment="1" applyProtection="1">
      <alignment horizontal="center" vertical="center" wrapText="1"/>
    </xf>
    <xf numFmtId="0" fontId="3" fillId="0" borderId="10" xfId="0" applyFont="1" applyFill="1" applyBorder="1" applyProtection="1"/>
    <xf numFmtId="4" fontId="3" fillId="0" borderId="10" xfId="0" applyNumberFormat="1" applyFont="1" applyFill="1" applyBorder="1" applyAlignment="1" applyProtection="1">
      <alignment wrapText="1"/>
    </xf>
    <xf numFmtId="0" fontId="31" fillId="0" borderId="3" xfId="0" applyFont="1" applyBorder="1" applyAlignment="1" applyProtection="1">
      <alignment vertical="center"/>
    </xf>
    <xf numFmtId="4" fontId="13" fillId="0" borderId="1" xfId="0" applyNumberFormat="1" applyFont="1" applyFill="1" applyBorder="1" applyAlignment="1" applyProtection="1">
      <alignment horizontal="right" vertical="center" wrapText="1"/>
    </xf>
    <xf numFmtId="0" fontId="31" fillId="0" borderId="4" xfId="0" applyFont="1" applyBorder="1" applyAlignment="1" applyProtection="1">
      <alignment vertical="center"/>
    </xf>
    <xf numFmtId="0" fontId="31" fillId="0" borderId="2" xfId="0" applyFont="1" applyBorder="1" applyAlignment="1" applyProtection="1">
      <alignment vertical="center"/>
    </xf>
    <xf numFmtId="0" fontId="0" fillId="0" borderId="3" xfId="0" applyFont="1" applyBorder="1" applyProtection="1">
      <protection locked="0"/>
    </xf>
    <xf numFmtId="0" fontId="0" fillId="0" borderId="11" xfId="0" applyFont="1" applyFill="1" applyBorder="1" applyProtection="1">
      <protection locked="0"/>
    </xf>
    <xf numFmtId="44" fontId="14" fillId="0" borderId="11" xfId="3" applyFont="1" applyBorder="1" applyAlignment="1" applyProtection="1">
      <alignment horizontal="center" vertical="center" wrapText="1"/>
      <protection locked="0"/>
    </xf>
    <xf numFmtId="0" fontId="0" fillId="0" borderId="4" xfId="0" applyFont="1" applyBorder="1" applyProtection="1">
      <protection locked="0"/>
    </xf>
    <xf numFmtId="0" fontId="0" fillId="0" borderId="2" xfId="0" applyFont="1" applyBorder="1" applyProtection="1">
      <protection locked="0"/>
    </xf>
    <xf numFmtId="0" fontId="0" fillId="0" borderId="3" xfId="0" applyFont="1" applyFill="1" applyBorder="1" applyProtection="1">
      <protection locked="0"/>
    </xf>
    <xf numFmtId="0" fontId="0" fillId="0" borderId="4" xfId="0" applyFont="1" applyFill="1" applyBorder="1" applyProtection="1">
      <protection locked="0"/>
    </xf>
    <xf numFmtId="0" fontId="0" fillId="0" borderId="2" xfId="0" applyFont="1" applyFill="1" applyBorder="1" applyProtection="1">
      <protection locked="0"/>
    </xf>
    <xf numFmtId="0" fontId="0" fillId="0" borderId="2" xfId="0" applyFont="1" applyBorder="1" applyAlignment="1" applyProtection="1">
      <alignment horizontal="right"/>
      <protection locked="0"/>
    </xf>
    <xf numFmtId="0" fontId="0" fillId="0" borderId="2" xfId="0" applyFont="1" applyBorder="1" applyAlignment="1" applyProtection="1"/>
    <xf numFmtId="0" fontId="0" fillId="0" borderId="2" xfId="0" applyFont="1" applyFill="1" applyBorder="1" applyAlignment="1" applyProtection="1">
      <alignment horizontal="left"/>
    </xf>
    <xf numFmtId="0" fontId="26" fillId="0" borderId="2" xfId="0" applyFont="1" applyFill="1" applyBorder="1" applyAlignment="1" applyProtection="1">
      <alignment horizontal="left" vertical="center"/>
    </xf>
    <xf numFmtId="0" fontId="0" fillId="0" borderId="2" xfId="0" applyFont="1" applyBorder="1" applyAlignment="1" applyProtection="1">
      <alignment horizontal="left"/>
    </xf>
    <xf numFmtId="0" fontId="15" fillId="0" borderId="2" xfId="0" applyFont="1" applyFill="1" applyBorder="1" applyAlignment="1" applyProtection="1"/>
    <xf numFmtId="0" fontId="16" fillId="0" borderId="2" xfId="0" applyFont="1" applyFill="1" applyBorder="1" applyAlignment="1" applyProtection="1"/>
    <xf numFmtId="0" fontId="17" fillId="0" borderId="2" xfId="0" applyFont="1" applyBorder="1" applyAlignment="1" applyProtection="1">
      <alignment horizontal="right"/>
    </xf>
    <xf numFmtId="0" fontId="17" fillId="0" borderId="2" xfId="0" applyFont="1" applyBorder="1" applyProtection="1"/>
    <xf numFmtId="0" fontId="18" fillId="0" borderId="2" xfId="0" applyFont="1" applyFill="1" applyBorder="1" applyAlignment="1" applyProtection="1">
      <alignment horizontal="left"/>
    </xf>
    <xf numFmtId="0" fontId="18" fillId="0" borderId="2" xfId="0" applyFont="1" applyBorder="1" applyProtection="1"/>
    <xf numFmtId="0" fontId="20" fillId="0" borderId="1" xfId="0" applyFont="1" applyFill="1" applyBorder="1" applyAlignment="1" applyProtection="1">
      <alignment horizontal="center" vertical="center"/>
      <protection locked="0"/>
    </xf>
    <xf numFmtId="0" fontId="20" fillId="0" borderId="1" xfId="0" applyFont="1" applyFill="1" applyBorder="1" applyProtection="1">
      <protection locked="0"/>
    </xf>
    <xf numFmtId="0" fontId="0" fillId="0" borderId="17" xfId="0" applyFont="1" applyFill="1" applyBorder="1" applyAlignment="1" applyProtection="1">
      <alignment horizontal="center" vertical="center"/>
      <protection locked="0"/>
    </xf>
    <xf numFmtId="0" fontId="0" fillId="0" borderId="17" xfId="0" applyFont="1" applyFill="1" applyBorder="1" applyProtection="1">
      <protection locked="0"/>
    </xf>
    <xf numFmtId="0" fontId="0" fillId="0" borderId="17"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9" fillId="0" borderId="1" xfId="0" applyFont="1" applyFill="1" applyBorder="1" applyAlignment="1" applyProtection="1">
      <protection locked="0"/>
    </xf>
    <xf numFmtId="0" fontId="4" fillId="0" borderId="1" xfId="0" applyFont="1" applyFill="1" applyBorder="1" applyAlignment="1" applyProtection="1">
      <alignment horizontal="center" vertical="center"/>
      <protection locked="0"/>
    </xf>
    <xf numFmtId="0" fontId="3" fillId="0" borderId="1" xfId="0" applyFont="1" applyFill="1" applyBorder="1" applyAlignment="1" applyProtection="1">
      <protection locked="0"/>
    </xf>
    <xf numFmtId="0" fontId="8" fillId="0" borderId="1" xfId="0" applyFont="1" applyFill="1" applyBorder="1" applyAlignment="1" applyProtection="1">
      <alignment wrapText="1"/>
      <protection locked="0"/>
    </xf>
    <xf numFmtId="0" fontId="6" fillId="0" borderId="1" xfId="0" applyFont="1" applyFill="1" applyBorder="1" applyProtection="1">
      <protection locked="0"/>
    </xf>
    <xf numFmtId="165" fontId="3" fillId="0" borderId="2" xfId="0" applyNumberFormat="1" applyFont="1" applyBorder="1" applyAlignment="1" applyProtection="1"/>
    <xf numFmtId="0" fontId="3" fillId="0" borderId="0" xfId="0" applyFont="1" applyBorder="1" applyProtection="1">
      <protection locked="0"/>
    </xf>
    <xf numFmtId="0" fontId="33" fillId="0" borderId="0" xfId="0" applyFont="1" applyBorder="1" applyProtection="1">
      <protection locked="0"/>
    </xf>
    <xf numFmtId="0" fontId="28" fillId="0" borderId="6" xfId="0" applyFont="1" applyFill="1" applyBorder="1" applyAlignment="1" applyProtection="1"/>
    <xf numFmtId="165" fontId="3" fillId="0" borderId="6" xfId="0" applyNumberFormat="1" applyFont="1" applyBorder="1" applyAlignment="1" applyProtection="1"/>
    <xf numFmtId="0" fontId="40" fillId="0" borderId="2" xfId="0" applyFont="1" applyBorder="1" applyProtection="1"/>
    <xf numFmtId="0" fontId="3" fillId="0" borderId="0" xfId="0" applyFont="1" applyFill="1" applyBorder="1" applyAlignment="1" applyProtection="1">
      <alignment horizontal="center" vertical="center"/>
    </xf>
    <xf numFmtId="0" fontId="3" fillId="0" borderId="0" xfId="0" applyFont="1" applyFill="1" applyBorder="1" applyAlignment="1" applyProtection="1"/>
    <xf numFmtId="0" fontId="33" fillId="0" borderId="2" xfId="0" applyFont="1" applyFill="1" applyBorder="1" applyProtection="1"/>
    <xf numFmtId="0" fontId="36" fillId="0" borderId="2" xfId="0" applyFont="1" applyFill="1" applyBorder="1" applyAlignment="1" applyProtection="1">
      <alignment vertical="center"/>
    </xf>
    <xf numFmtId="4" fontId="36" fillId="0" borderId="2" xfId="0" applyNumberFormat="1" applyFont="1" applyFill="1" applyBorder="1" applyAlignment="1" applyProtection="1">
      <alignment vertical="center"/>
    </xf>
    <xf numFmtId="0" fontId="47" fillId="0" borderId="2" xfId="0" applyFont="1" applyFill="1" applyBorder="1" applyProtection="1"/>
    <xf numFmtId="4" fontId="33" fillId="0" borderId="2" xfId="0" applyNumberFormat="1" applyFont="1" applyFill="1" applyBorder="1" applyProtection="1"/>
    <xf numFmtId="0" fontId="0" fillId="0" borderId="6" xfId="0" applyFont="1" applyFill="1" applyBorder="1" applyAlignment="1" applyProtection="1">
      <alignment horizontal="left"/>
    </xf>
    <xf numFmtId="4" fontId="3" fillId="0" borderId="0" xfId="0" applyNumberFormat="1" applyFont="1" applyFill="1" applyBorder="1" applyAlignment="1" applyProtection="1"/>
    <xf numFmtId="0" fontId="3" fillId="0" borderId="2" xfId="0" applyFont="1" applyBorder="1" applyAlignment="1" applyProtection="1"/>
    <xf numFmtId="0" fontId="51" fillId="0" borderId="3" xfId="0" applyFont="1" applyFill="1" applyBorder="1" applyAlignment="1" applyProtection="1">
      <alignment vertical="top"/>
    </xf>
    <xf numFmtId="0" fontId="0" fillId="0" borderId="1" xfId="0" applyFill="1" applyBorder="1" applyProtection="1">
      <protection locked="0"/>
    </xf>
    <xf numFmtId="0" fontId="0" fillId="0" borderId="2" xfId="0" applyBorder="1" applyAlignment="1" applyProtection="1">
      <alignment horizontal="left" vertical="top" wrapText="1"/>
    </xf>
    <xf numFmtId="0" fontId="0" fillId="0" borderId="2" xfId="0" applyFont="1" applyBorder="1" applyAlignment="1" applyProtection="1">
      <alignment horizontal="left" vertical="top" wrapText="1"/>
    </xf>
    <xf numFmtId="0" fontId="21" fillId="0" borderId="1" xfId="0" applyFont="1" applyFill="1" applyBorder="1" applyAlignment="1" applyProtection="1">
      <alignment horizontal="center" vertical="center"/>
      <protection locked="0"/>
    </xf>
    <xf numFmtId="0" fontId="3" fillId="0" borderId="5" xfId="0" applyFont="1" applyBorder="1" applyProtection="1"/>
    <xf numFmtId="0" fontId="37" fillId="0" borderId="2" xfId="0" applyFont="1" applyFill="1" applyBorder="1" applyAlignment="1" applyProtection="1">
      <alignment horizontal="right" vertical="center"/>
    </xf>
    <xf numFmtId="0" fontId="0" fillId="0" borderId="5" xfId="0" applyFont="1" applyBorder="1" applyProtection="1"/>
    <xf numFmtId="0" fontId="4" fillId="0" borderId="2" xfId="0" applyFont="1" applyFill="1" applyBorder="1" applyAlignment="1" applyProtection="1">
      <alignment horizontal="left" vertical="center"/>
    </xf>
    <xf numFmtId="0" fontId="3" fillId="0" borderId="5" xfId="0" applyFont="1" applyFill="1" applyBorder="1" applyAlignment="1" applyProtection="1">
      <alignment horizontal="center" vertical="center"/>
    </xf>
    <xf numFmtId="0" fontId="3" fillId="0" borderId="5" xfId="0" applyFont="1" applyFill="1" applyBorder="1" applyAlignment="1" applyProtection="1"/>
    <xf numFmtId="0" fontId="3" fillId="0" borderId="5" xfId="0" applyFont="1" applyFill="1" applyBorder="1" applyProtection="1"/>
    <xf numFmtId="4" fontId="3" fillId="0" borderId="5" xfId="0" applyNumberFormat="1" applyFont="1" applyFill="1" applyBorder="1" applyProtection="1"/>
    <xf numFmtId="0" fontId="3" fillId="0" borderId="6" xfId="0" applyFont="1" applyBorder="1" applyAlignment="1" applyProtection="1"/>
    <xf numFmtId="0" fontId="5" fillId="2" borderId="2" xfId="0" applyFont="1" applyFill="1" applyBorder="1" applyAlignment="1" applyProtection="1">
      <alignment horizontal="center" vertical="center"/>
    </xf>
    <xf numFmtId="0" fontId="3" fillId="0" borderId="2" xfId="0" applyFont="1" applyFill="1" applyBorder="1" applyAlignment="1" applyProtection="1">
      <alignment horizontal="center" vertical="top" wrapText="1"/>
    </xf>
    <xf numFmtId="0" fontId="36" fillId="0" borderId="2" xfId="0" applyFont="1" applyFill="1" applyBorder="1" applyAlignment="1" applyProtection="1">
      <alignment horizontal="left" vertical="center"/>
    </xf>
    <xf numFmtId="4" fontId="3" fillId="0" borderId="2" xfId="0" applyNumberFormat="1" applyFont="1" applyFill="1" applyBorder="1" applyAlignment="1" applyProtection="1"/>
    <xf numFmtId="0" fontId="3" fillId="0" borderId="2" xfId="0" applyFont="1" applyFill="1" applyBorder="1" applyAlignment="1" applyProtection="1">
      <alignment horizontal="left" vertical="top"/>
    </xf>
    <xf numFmtId="0" fontId="7" fillId="0" borderId="2" xfId="0" applyFont="1" applyFill="1" applyBorder="1" applyAlignment="1" applyProtection="1"/>
    <xf numFmtId="0" fontId="0" fillId="0" borderId="6" xfId="0" applyFont="1" applyFill="1" applyBorder="1" applyAlignment="1" applyProtection="1"/>
    <xf numFmtId="0" fontId="53" fillId="0" borderId="2" xfId="0" applyFont="1" applyBorder="1" applyProtection="1"/>
    <xf numFmtId="0" fontId="54" fillId="0" borderId="18" xfId="0" applyFont="1" applyFill="1" applyBorder="1" applyAlignment="1" applyProtection="1"/>
    <xf numFmtId="0" fontId="53" fillId="0" borderId="18" xfId="0" applyFont="1" applyFill="1" applyBorder="1" applyAlignment="1" applyProtection="1"/>
    <xf numFmtId="0" fontId="55" fillId="0" borderId="18" xfId="0" applyFont="1" applyFill="1" applyBorder="1" applyAlignment="1" applyProtection="1">
      <alignment wrapText="1"/>
    </xf>
    <xf numFmtId="4" fontId="54" fillId="0" borderId="18" xfId="0" applyNumberFormat="1" applyFont="1" applyFill="1" applyBorder="1" applyAlignment="1" applyProtection="1">
      <alignment horizontal="right"/>
    </xf>
    <xf numFmtId="4" fontId="55" fillId="0" borderId="2" xfId="0" applyNumberFormat="1" applyFont="1" applyFill="1" applyBorder="1" applyAlignment="1" applyProtection="1">
      <alignment wrapText="1"/>
    </xf>
    <xf numFmtId="0" fontId="0" fillId="0" borderId="4" xfId="0" applyFont="1" applyBorder="1" applyAlignment="1" applyProtection="1">
      <alignment horizontal="left" vertical="top"/>
    </xf>
    <xf numFmtId="0" fontId="15" fillId="0" borderId="3" xfId="0" applyFont="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9" xfId="0" applyFont="1" applyFill="1" applyBorder="1" applyAlignment="1" applyProtection="1">
      <alignment horizontal="center" vertical="center" wrapText="1"/>
    </xf>
    <xf numFmtId="0" fontId="15" fillId="0" borderId="4" xfId="0" applyFont="1" applyBorder="1" applyAlignment="1" applyProtection="1">
      <alignment horizontal="center" vertical="center"/>
    </xf>
    <xf numFmtId="0" fontId="15" fillId="0" borderId="2" xfId="0" applyFont="1" applyBorder="1" applyAlignment="1" applyProtection="1">
      <alignment horizontal="center" vertical="center"/>
    </xf>
    <xf numFmtId="0" fontId="0" fillId="0" borderId="10" xfId="0" applyFont="1" applyFill="1" applyBorder="1" applyProtection="1"/>
    <xf numFmtId="0" fontId="0" fillId="0" borderId="10" xfId="0" applyFont="1" applyBorder="1" applyProtection="1"/>
    <xf numFmtId="164" fontId="0" fillId="0" borderId="5" xfId="0" applyNumberFormat="1" applyFont="1" applyBorder="1" applyProtection="1"/>
    <xf numFmtId="0" fontId="5" fillId="2" borderId="2" xfId="0" applyFont="1" applyFill="1" applyBorder="1" applyAlignment="1" applyProtection="1">
      <alignment horizontal="center" vertical="center" wrapText="1"/>
    </xf>
    <xf numFmtId="0" fontId="4" fillId="0" borderId="2" xfId="0" applyFont="1" applyFill="1" applyBorder="1" applyAlignment="1" applyProtection="1">
      <alignment vertical="center"/>
    </xf>
    <xf numFmtId="0" fontId="33" fillId="0" borderId="6" xfId="0" applyFont="1" applyFill="1" applyBorder="1" applyAlignment="1" applyProtection="1">
      <alignment wrapText="1"/>
    </xf>
    <xf numFmtId="0" fontId="33" fillId="0" borderId="6" xfId="0" applyFont="1" applyFill="1" applyBorder="1" applyAlignment="1" applyProtection="1">
      <alignment horizontal="left" wrapText="1"/>
    </xf>
    <xf numFmtId="0" fontId="3" fillId="0" borderId="2" xfId="0" applyFont="1" applyFill="1" applyBorder="1" applyAlignment="1" applyProtection="1">
      <alignment horizontal="left" wrapText="1"/>
    </xf>
    <xf numFmtId="0" fontId="3" fillId="0" borderId="2" xfId="0" applyFont="1" applyBorder="1" applyAlignment="1" applyProtection="1">
      <alignment wrapText="1"/>
    </xf>
    <xf numFmtId="0" fontId="3" fillId="0" borderId="2" xfId="0" applyFont="1" applyFill="1" applyBorder="1" applyAlignment="1" applyProtection="1">
      <alignment wrapText="1"/>
    </xf>
    <xf numFmtId="0" fontId="4" fillId="0" borderId="2" xfId="0" applyFont="1" applyBorder="1" applyAlignment="1" applyProtection="1">
      <alignment wrapText="1"/>
    </xf>
    <xf numFmtId="0" fontId="47" fillId="0" borderId="2" xfId="0" applyFont="1" applyFill="1" applyBorder="1" applyAlignment="1" applyProtection="1">
      <alignment horizontal="left" wrapText="1"/>
    </xf>
    <xf numFmtId="0" fontId="7" fillId="0" borderId="2" xfId="0" applyFont="1" applyBorder="1" applyAlignment="1" applyProtection="1">
      <alignment wrapText="1"/>
    </xf>
    <xf numFmtId="0" fontId="7" fillId="0" borderId="2" xfId="0" applyFont="1" applyFill="1" applyBorder="1" applyAlignment="1" applyProtection="1">
      <alignment wrapText="1"/>
    </xf>
    <xf numFmtId="0" fontId="7" fillId="0" borderId="2" xfId="0" applyFont="1" applyBorder="1" applyProtection="1"/>
    <xf numFmtId="0" fontId="4" fillId="0" borderId="2" xfId="0" applyFont="1" applyBorder="1" applyProtection="1"/>
    <xf numFmtId="0" fontId="4" fillId="0" borderId="2" xfId="0" applyFont="1" applyFill="1" applyBorder="1" applyAlignment="1" applyProtection="1">
      <alignment horizontal="left" wrapText="1"/>
    </xf>
    <xf numFmtId="0" fontId="6" fillId="0" borderId="2" xfId="0" applyFont="1" applyFill="1" applyBorder="1" applyAlignment="1" applyProtection="1">
      <alignment horizontal="left" wrapText="1"/>
    </xf>
    <xf numFmtId="0" fontId="0" fillId="0" borderId="2" xfId="0" applyFont="1" applyBorder="1" applyAlignment="1" applyProtection="1">
      <alignment wrapText="1"/>
    </xf>
    <xf numFmtId="0" fontId="0" fillId="0" borderId="2" xfId="0" applyFont="1" applyFill="1" applyBorder="1" applyAlignment="1" applyProtection="1">
      <alignment wrapText="1"/>
    </xf>
    <xf numFmtId="0" fontId="33" fillId="0" borderId="2" xfId="0" applyFont="1" applyFill="1" applyBorder="1" applyAlignment="1" applyProtection="1">
      <alignment wrapText="1"/>
    </xf>
    <xf numFmtId="0" fontId="33" fillId="0" borderId="2" xfId="0" applyFont="1" applyBorder="1" applyAlignment="1" applyProtection="1">
      <alignment wrapText="1"/>
    </xf>
    <xf numFmtId="0" fontId="33" fillId="0" borderId="2" xfId="0" applyFont="1" applyBorder="1" applyProtection="1"/>
    <xf numFmtId="0" fontId="3" fillId="0" borderId="19" xfId="0" applyFont="1" applyBorder="1" applyProtection="1">
      <protection locked="0"/>
    </xf>
    <xf numFmtId="0" fontId="3" fillId="0" borderId="17" xfId="0" applyFont="1" applyBorder="1" applyProtection="1">
      <protection locked="0"/>
    </xf>
    <xf numFmtId="0" fontId="0" fillId="0" borderId="2" xfId="0" applyFont="1" applyBorder="1" applyAlignment="1" applyProtection="1">
      <alignment vertical="center"/>
    </xf>
    <xf numFmtId="0" fontId="22" fillId="0" borderId="2" xfId="2" applyFont="1" applyBorder="1" applyAlignment="1" applyProtection="1">
      <alignment vertical="center"/>
    </xf>
    <xf numFmtId="0" fontId="34" fillId="0" borderId="2" xfId="0" applyFont="1" applyFill="1" applyBorder="1" applyAlignment="1" applyProtection="1">
      <alignment horizontal="left" vertical="center" wrapText="1"/>
      <protection locked="0"/>
    </xf>
    <xf numFmtId="166" fontId="19" fillId="0" borderId="2" xfId="0" applyNumberFormat="1"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Alignment="1" applyProtection="1">
      <alignment vertical="center"/>
    </xf>
    <xf numFmtId="0" fontId="32" fillId="0" borderId="0" xfId="0" applyFont="1" applyAlignment="1" applyProtection="1">
      <alignment vertical="center"/>
    </xf>
    <xf numFmtId="0" fontId="3" fillId="0" borderId="4" xfId="0" applyFont="1" applyFill="1" applyBorder="1" applyProtection="1"/>
    <xf numFmtId="0" fontId="12" fillId="0" borderId="2" xfId="0" applyFont="1" applyFill="1" applyBorder="1" applyAlignment="1" applyProtection="1">
      <alignment vertical="top"/>
    </xf>
    <xf numFmtId="0" fontId="33" fillId="0" borderId="2" xfId="0" applyFont="1" applyFill="1" applyBorder="1" applyAlignment="1" applyProtection="1">
      <alignment horizontal="left" wrapText="1"/>
    </xf>
    <xf numFmtId="0" fontId="33" fillId="0" borderId="2" xfId="0" applyFont="1" applyBorder="1" applyAlignment="1" applyProtection="1">
      <alignment horizontal="left" wrapText="1"/>
    </xf>
    <xf numFmtId="0" fontId="3" fillId="0" borderId="2" xfId="0" applyFont="1" applyFill="1" applyBorder="1" applyAlignment="1" applyProtection="1">
      <alignment horizontal="left" vertical="top" wrapText="1"/>
    </xf>
    <xf numFmtId="0" fontId="13" fillId="0" borderId="1" xfId="0" applyFont="1" applyFill="1" applyBorder="1" applyAlignment="1" applyProtection="1">
      <alignment vertical="center" wrapText="1"/>
      <protection locked="0"/>
    </xf>
    <xf numFmtId="0" fontId="29" fillId="0" borderId="20" xfId="0" applyFont="1" applyBorder="1" applyAlignment="1" applyProtection="1">
      <alignment vertical="center"/>
      <protection locked="0"/>
    </xf>
    <xf numFmtId="0" fontId="29" fillId="0" borderId="6" xfId="0" applyFont="1" applyBorder="1" applyAlignment="1" applyProtection="1">
      <alignment vertical="center"/>
      <protection locked="0"/>
    </xf>
    <xf numFmtId="0" fontId="2" fillId="0" borderId="19"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4" xfId="0"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50" fillId="0" borderId="2" xfId="0" applyFont="1" applyBorder="1" applyAlignment="1" applyProtection="1">
      <alignment horizontal="center" vertical="center"/>
      <protection locked="0"/>
    </xf>
    <xf numFmtId="0" fontId="52" fillId="0" borderId="2" xfId="0" applyFont="1" applyBorder="1" applyProtection="1">
      <protection locked="0"/>
    </xf>
    <xf numFmtId="0" fontId="38" fillId="0" borderId="2" xfId="0" applyFont="1" applyBorder="1" applyAlignment="1" applyProtection="1">
      <alignment horizontal="center" vertical="top"/>
      <protection locked="0"/>
    </xf>
    <xf numFmtId="0" fontId="3" fillId="0" borderId="2" xfId="0" applyFont="1" applyBorder="1" applyProtection="1">
      <protection locked="0"/>
    </xf>
    <xf numFmtId="0" fontId="29" fillId="0" borderId="21" xfId="0" applyFont="1" applyBorder="1" applyAlignment="1" applyProtection="1">
      <alignment vertical="center"/>
      <protection locked="0"/>
    </xf>
    <xf numFmtId="14" fontId="39" fillId="0" borderId="2" xfId="0" applyNumberFormat="1"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0" fillId="0" borderId="5" xfId="0" applyBorder="1" applyAlignment="1" applyProtection="1">
      <alignment vertical="center"/>
      <protection locked="0"/>
    </xf>
    <xf numFmtId="0" fontId="29" fillId="0" borderId="3" xfId="0" applyFont="1" applyFill="1" applyBorder="1" applyProtection="1">
      <protection locked="0"/>
    </xf>
    <xf numFmtId="0" fontId="0" fillId="0" borderId="22" xfId="0" applyBorder="1" applyAlignment="1" applyProtection="1">
      <alignment vertical="top" wrapText="1"/>
      <protection locked="0"/>
    </xf>
    <xf numFmtId="0" fontId="4" fillId="2" borderId="19"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29" fillId="0" borderId="4" xfId="0" applyFont="1" applyFill="1" applyBorder="1" applyProtection="1">
      <protection locked="0"/>
    </xf>
    <xf numFmtId="0" fontId="29" fillId="0" borderId="2" xfId="0" applyFont="1" applyFill="1" applyBorder="1" applyProtection="1">
      <protection locked="0"/>
    </xf>
    <xf numFmtId="0" fontId="30" fillId="0" borderId="21" xfId="0" applyFont="1" applyBorder="1" applyAlignment="1" applyProtection="1">
      <alignment horizontal="center" vertical="center" wrapText="1"/>
      <protection locked="0"/>
    </xf>
    <xf numFmtId="4" fontId="4" fillId="2" borderId="23"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29" fillId="0" borderId="3" xfId="0" applyFont="1" applyBorder="1" applyProtection="1">
      <protection locked="0"/>
    </xf>
    <xf numFmtId="0" fontId="50" fillId="0" borderId="11" xfId="0" applyFont="1" applyBorder="1" applyAlignment="1" applyProtection="1">
      <alignment horizontal="center" vertical="center"/>
      <protection locked="0"/>
    </xf>
    <xf numFmtId="0" fontId="50" fillId="0" borderId="1" xfId="0" applyFont="1" applyBorder="1" applyAlignment="1" applyProtection="1">
      <alignment horizontal="center" vertical="center"/>
      <protection locked="0"/>
    </xf>
    <xf numFmtId="0" fontId="2" fillId="0" borderId="2" xfId="0" applyFont="1" applyBorder="1" applyProtection="1">
      <protection locked="0"/>
    </xf>
    <xf numFmtId="0" fontId="50" fillId="0" borderId="24" xfId="0" applyFont="1" applyBorder="1" applyAlignment="1" applyProtection="1">
      <alignment horizontal="center" vertical="center"/>
      <protection locked="0"/>
    </xf>
    <xf numFmtId="0" fontId="20" fillId="0" borderId="3" xfId="0" applyFont="1" applyBorder="1" applyProtection="1">
      <protection locked="0"/>
    </xf>
    <xf numFmtId="0" fontId="20" fillId="0" borderId="4" xfId="0" applyFont="1" applyFill="1" applyBorder="1" applyProtection="1">
      <protection locked="0"/>
    </xf>
    <xf numFmtId="0" fontId="20" fillId="0" borderId="2" xfId="0" applyFont="1" applyBorder="1" applyProtection="1">
      <protection locked="0"/>
    </xf>
    <xf numFmtId="4" fontId="0" fillId="0" borderId="1" xfId="0" applyNumberFormat="1" applyFont="1" applyFill="1" applyBorder="1" applyAlignment="1" applyProtection="1">
      <alignment horizontal="right"/>
      <protection locked="0"/>
    </xf>
    <xf numFmtId="4" fontId="20" fillId="0" borderId="1" xfId="0" applyNumberFormat="1" applyFont="1" applyFill="1" applyBorder="1" applyAlignment="1" applyProtection="1">
      <protection locked="0"/>
    </xf>
    <xf numFmtId="4" fontId="20" fillId="0" borderId="1" xfId="0" applyNumberFormat="1" applyFont="1" applyFill="1" applyBorder="1" applyAlignment="1" applyProtection="1">
      <alignment horizontal="right"/>
      <protection locked="0"/>
    </xf>
    <xf numFmtId="0" fontId="20" fillId="0" borderId="1" xfId="0" applyFont="1" applyFill="1" applyBorder="1" applyAlignment="1" applyProtection="1">
      <protection locked="0"/>
    </xf>
    <xf numFmtId="4" fontId="0" fillId="0" borderId="17" xfId="0" applyNumberFormat="1" applyFont="1" applyFill="1" applyBorder="1" applyAlignment="1" applyProtection="1">
      <alignment horizontal="right"/>
      <protection locked="0"/>
    </xf>
    <xf numFmtId="4" fontId="0" fillId="0" borderId="1" xfId="0" applyNumberFormat="1" applyFont="1" applyFill="1" applyBorder="1" applyAlignment="1" applyProtection="1">
      <alignment horizontal="right" wrapText="1"/>
      <protection locked="0"/>
    </xf>
    <xf numFmtId="0" fontId="6" fillId="0" borderId="3" xfId="0" applyFont="1" applyBorder="1" applyProtection="1">
      <protection locked="0"/>
    </xf>
    <xf numFmtId="0" fontId="7" fillId="0" borderId="1" xfId="0" applyFont="1" applyFill="1" applyBorder="1" applyAlignment="1" applyProtection="1">
      <alignment horizontal="left"/>
      <protection locked="0"/>
    </xf>
    <xf numFmtId="4" fontId="6" fillId="0" borderId="1" xfId="0" applyNumberFormat="1" applyFont="1" applyFill="1" applyBorder="1" applyAlignment="1" applyProtection="1">
      <alignment horizontal="right"/>
      <protection locked="0"/>
    </xf>
    <xf numFmtId="4" fontId="9" fillId="0" borderId="1" xfId="0" applyNumberFormat="1" applyFont="1" applyFill="1" applyBorder="1" applyAlignment="1" applyProtection="1">
      <alignment horizontal="right" wrapText="1"/>
      <protection locked="0"/>
    </xf>
    <xf numFmtId="0" fontId="6" fillId="0" borderId="4" xfId="0" applyFont="1" applyBorder="1" applyProtection="1">
      <protection locked="0"/>
    </xf>
    <xf numFmtId="0" fontId="6" fillId="0" borderId="2" xfId="0" applyFont="1" applyBorder="1" applyProtection="1">
      <protection locked="0"/>
    </xf>
    <xf numFmtId="0" fontId="3" fillId="0" borderId="3" xfId="0" applyFont="1" applyBorder="1" applyProtection="1">
      <protection locked="0"/>
    </xf>
    <xf numFmtId="4" fontId="3" fillId="0" borderId="1" xfId="0" applyNumberFormat="1" applyFont="1" applyFill="1" applyBorder="1" applyAlignment="1" applyProtection="1">
      <alignment horizontal="right"/>
      <protection locked="0"/>
    </xf>
    <xf numFmtId="4" fontId="3" fillId="0" borderId="1" xfId="0" applyNumberFormat="1" applyFont="1" applyFill="1" applyBorder="1" applyAlignment="1" applyProtection="1">
      <alignment horizontal="right" wrapText="1"/>
      <protection locked="0"/>
    </xf>
    <xf numFmtId="0" fontId="3" fillId="0" borderId="4" xfId="0" applyFont="1" applyBorder="1" applyProtection="1">
      <protection locked="0"/>
    </xf>
    <xf numFmtId="0" fontId="8" fillId="0" borderId="1" xfId="0" applyFont="1" applyFill="1" applyBorder="1" applyAlignment="1" applyProtection="1">
      <protection locked="0"/>
    </xf>
    <xf numFmtId="4" fontId="0" fillId="0" borderId="17" xfId="0" applyNumberFormat="1" applyFont="1" applyFill="1" applyBorder="1" applyAlignment="1" applyProtection="1">
      <alignment horizontal="right" wrapText="1"/>
      <protection locked="0"/>
    </xf>
    <xf numFmtId="0" fontId="10" fillId="2" borderId="25" xfId="0" applyFont="1" applyFill="1" applyBorder="1" applyAlignment="1" applyProtection="1">
      <alignment horizontal="center" vertical="center"/>
    </xf>
    <xf numFmtId="0" fontId="11" fillId="2" borderId="25" xfId="0" applyFont="1" applyFill="1" applyBorder="1" applyAlignment="1" applyProtection="1">
      <alignment vertical="center"/>
    </xf>
    <xf numFmtId="0" fontId="11" fillId="2" borderId="25" xfId="0" applyFont="1" applyFill="1" applyBorder="1" applyAlignment="1" applyProtection="1">
      <alignment vertical="center" wrapText="1"/>
      <protection locked="0"/>
    </xf>
    <xf numFmtId="4" fontId="11" fillId="2" borderId="25" xfId="0" applyNumberFormat="1" applyFont="1" applyFill="1" applyBorder="1" applyAlignment="1" applyProtection="1">
      <alignment horizontal="right" vertical="center" wrapText="1"/>
    </xf>
    <xf numFmtId="0" fontId="3" fillId="0" borderId="17" xfId="0" applyFont="1" applyFill="1" applyBorder="1" applyAlignment="1" applyProtection="1">
      <alignment horizontal="center" vertical="center"/>
      <protection locked="0"/>
    </xf>
    <xf numFmtId="0" fontId="3" fillId="0" borderId="17" xfId="0" applyFont="1" applyFill="1" applyBorder="1" applyProtection="1">
      <protection locked="0"/>
    </xf>
    <xf numFmtId="4" fontId="3" fillId="0" borderId="17" xfId="0" applyNumberFormat="1" applyFont="1" applyFill="1" applyBorder="1" applyAlignment="1" applyProtection="1">
      <alignment horizontal="right"/>
      <protection locked="0"/>
    </xf>
    <xf numFmtId="4" fontId="3" fillId="0" borderId="17" xfId="0" applyNumberFormat="1" applyFont="1" applyFill="1" applyBorder="1" applyAlignment="1" applyProtection="1">
      <alignment horizontal="right" wrapText="1"/>
      <protection locked="0"/>
    </xf>
    <xf numFmtId="4" fontId="11" fillId="2" borderId="25" xfId="0" applyNumberFormat="1" applyFont="1" applyFill="1" applyBorder="1" applyAlignment="1" applyProtection="1">
      <alignment horizontal="right" vertical="center" wrapText="1"/>
      <protection locked="0"/>
    </xf>
    <xf numFmtId="0" fontId="10" fillId="2" borderId="25" xfId="0" applyNumberFormat="1" applyFont="1" applyFill="1" applyBorder="1" applyAlignment="1" applyProtection="1">
      <alignment horizontal="center" vertical="center"/>
    </xf>
    <xf numFmtId="0" fontId="11" fillId="2" borderId="25" xfId="0" applyNumberFormat="1" applyFont="1" applyFill="1" applyBorder="1" applyAlignment="1" applyProtection="1">
      <alignment vertical="center"/>
    </xf>
    <xf numFmtId="0" fontId="11" fillId="2" borderId="25" xfId="0" applyNumberFormat="1" applyFont="1" applyFill="1" applyBorder="1" applyAlignment="1" applyProtection="1">
      <alignment vertical="center" wrapText="1"/>
      <protection locked="0"/>
    </xf>
    <xf numFmtId="2" fontId="11" fillId="2" borderId="25" xfId="0" applyNumberFormat="1" applyFont="1" applyFill="1" applyBorder="1" applyAlignment="1" applyProtection="1">
      <alignment horizontal="right" vertical="center" wrapText="1"/>
    </xf>
    <xf numFmtId="0" fontId="7" fillId="0" borderId="1" xfId="0" applyFont="1" applyFill="1" applyBorder="1" applyProtection="1">
      <protection locked="0"/>
    </xf>
    <xf numFmtId="0" fontId="0" fillId="0" borderId="1" xfId="0" applyFont="1" applyFill="1" applyBorder="1" applyAlignment="1" applyProtection="1">
      <alignment horizontal="center" vertical="center"/>
    </xf>
    <xf numFmtId="4" fontId="0" fillId="0" borderId="1" xfId="0" applyNumberFormat="1" applyFont="1" applyFill="1" applyBorder="1" applyAlignment="1" applyProtection="1">
      <alignment horizontal="right"/>
    </xf>
    <xf numFmtId="0" fontId="20" fillId="0" borderId="3" xfId="0" applyFont="1" applyBorder="1" applyProtection="1"/>
    <xf numFmtId="0" fontId="20" fillId="0" borderId="1" xfId="0" applyFont="1" applyFill="1" applyBorder="1" applyAlignment="1" applyProtection="1">
      <alignment horizontal="center" vertical="center"/>
    </xf>
    <xf numFmtId="0" fontId="20" fillId="0" borderId="1" xfId="0" applyFont="1" applyFill="1" applyBorder="1" applyAlignment="1" applyProtection="1"/>
    <xf numFmtId="0" fontId="20" fillId="0" borderId="1" xfId="0" applyFont="1" applyFill="1" applyBorder="1" applyProtection="1"/>
    <xf numFmtId="4" fontId="20" fillId="0" borderId="1" xfId="0" applyNumberFormat="1" applyFont="1" applyFill="1" applyBorder="1" applyAlignment="1" applyProtection="1"/>
    <xf numFmtId="0" fontId="20" fillId="0" borderId="4" xfId="0" applyFont="1" applyFill="1" applyBorder="1" applyProtection="1"/>
    <xf numFmtId="0" fontId="20" fillId="0" borderId="2" xfId="0" applyFont="1" applyBorder="1" applyProtection="1"/>
    <xf numFmtId="0" fontId="17" fillId="0" borderId="1" xfId="0" applyFont="1" applyFill="1" applyBorder="1" applyAlignment="1" applyProtection="1">
      <alignment wrapText="1"/>
    </xf>
    <xf numFmtId="1" fontId="23" fillId="0" borderId="1" xfId="0" applyNumberFormat="1" applyFont="1" applyFill="1" applyBorder="1" applyAlignment="1" applyProtection="1">
      <alignment horizontal="right" wrapText="1"/>
    </xf>
    <xf numFmtId="1" fontId="24" fillId="0" borderId="1" xfId="0" applyNumberFormat="1" applyFont="1" applyFill="1" applyBorder="1" applyAlignment="1" applyProtection="1">
      <alignment horizontal="right" wrapText="1"/>
    </xf>
    <xf numFmtId="0" fontId="21" fillId="0" borderId="3" xfId="0" applyFont="1" applyBorder="1" applyProtection="1"/>
    <xf numFmtId="0" fontId="21" fillId="0" borderId="1" xfId="0" applyFont="1" applyFill="1" applyBorder="1" applyAlignment="1" applyProtection="1">
      <alignment horizontal="center" vertical="center"/>
    </xf>
    <xf numFmtId="0" fontId="21" fillId="0" borderId="1" xfId="0" applyFont="1" applyFill="1" applyBorder="1" applyProtection="1"/>
    <xf numFmtId="4" fontId="21" fillId="0" borderId="1" xfId="0" applyNumberFormat="1" applyFont="1" applyFill="1" applyBorder="1" applyAlignment="1" applyProtection="1">
      <alignment horizontal="right"/>
    </xf>
    <xf numFmtId="0" fontId="21" fillId="0" borderId="4" xfId="0" applyFont="1" applyFill="1" applyBorder="1" applyProtection="1"/>
    <xf numFmtId="0" fontId="21" fillId="0" borderId="2" xfId="0" applyFont="1" applyBorder="1" applyProtection="1"/>
    <xf numFmtId="4" fontId="20" fillId="0" borderId="1" xfId="0" applyNumberFormat="1" applyFont="1" applyFill="1" applyBorder="1" applyAlignment="1" applyProtection="1">
      <alignment horizontal="right"/>
    </xf>
    <xf numFmtId="0" fontId="27" fillId="2" borderId="17" xfId="0" applyFont="1" applyFill="1" applyBorder="1" applyAlignment="1" applyProtection="1">
      <alignment horizontal="center" vertical="center"/>
    </xf>
    <xf numFmtId="166" fontId="28" fillId="2" borderId="17" xfId="0" applyNumberFormat="1" applyFont="1" applyFill="1" applyBorder="1" applyAlignment="1" applyProtection="1">
      <alignment horizontal="center" vertical="center" wrapText="1"/>
    </xf>
    <xf numFmtId="166" fontId="27" fillId="2" borderId="17" xfId="0" applyNumberFormat="1" applyFont="1" applyFill="1" applyBorder="1" applyAlignment="1" applyProtection="1">
      <alignment horizontal="center" vertical="center"/>
    </xf>
    <xf numFmtId="0" fontId="7" fillId="0" borderId="1" xfId="0" applyFont="1" applyFill="1" applyBorder="1" applyProtection="1"/>
    <xf numFmtId="0" fontId="7" fillId="0" borderId="1" xfId="0" applyFont="1" applyFill="1" applyBorder="1" applyAlignment="1" applyProtection="1"/>
    <xf numFmtId="0" fontId="29" fillId="0" borderId="0" xfId="0" applyFont="1" applyBorder="1" applyProtection="1">
      <protection locked="0"/>
    </xf>
    <xf numFmtId="0" fontId="58" fillId="0" borderId="0" xfId="0" applyFont="1" applyBorder="1" applyAlignment="1" applyProtection="1">
      <alignment horizontal="left" wrapText="1"/>
      <protection locked="0"/>
    </xf>
    <xf numFmtId="0" fontId="29" fillId="0" borderId="3" xfId="0" applyFont="1" applyBorder="1" applyAlignment="1" applyProtection="1">
      <alignment wrapText="1"/>
      <protection locked="0"/>
    </xf>
    <xf numFmtId="0" fontId="29" fillId="0" borderId="1" xfId="0" applyFont="1" applyBorder="1" applyAlignment="1" applyProtection="1">
      <alignment horizontal="center" wrapText="1"/>
      <protection locked="0"/>
    </xf>
    <xf numFmtId="167" fontId="29" fillId="0" borderId="1" xfId="0" applyNumberFormat="1" applyFont="1" applyBorder="1" applyAlignment="1" applyProtection="1">
      <alignment wrapText="1"/>
      <protection locked="0"/>
    </xf>
    <xf numFmtId="0" fontId="29" fillId="0" borderId="1" xfId="0" applyFont="1" applyBorder="1" applyAlignment="1" applyProtection="1">
      <alignment wrapText="1"/>
      <protection locked="0"/>
    </xf>
    <xf numFmtId="0" fontId="50" fillId="0" borderId="1" xfId="0" applyFont="1" applyBorder="1" applyAlignment="1" applyProtection="1">
      <alignment horizontal="center" vertical="center" wrapText="1"/>
      <protection locked="0"/>
    </xf>
    <xf numFmtId="0" fontId="29" fillId="0" borderId="4" xfId="0" applyFont="1" applyBorder="1" applyAlignment="1" applyProtection="1">
      <alignment wrapText="1"/>
      <protection locked="0"/>
    </xf>
    <xf numFmtId="0" fontId="29" fillId="0" borderId="2" xfId="0" applyFont="1" applyBorder="1" applyAlignment="1" applyProtection="1">
      <alignment wrapText="1"/>
      <protection locked="0"/>
    </xf>
    <xf numFmtId="0" fontId="59" fillId="0" borderId="0" xfId="0" applyFont="1" applyFill="1" applyBorder="1" applyAlignment="1" applyProtection="1">
      <alignment wrapText="1"/>
      <protection locked="0"/>
    </xf>
    <xf numFmtId="0" fontId="58" fillId="0" borderId="0" xfId="0" applyFont="1" applyFill="1" applyBorder="1" applyAlignment="1" applyProtection="1">
      <alignment wrapText="1"/>
      <protection locked="0"/>
    </xf>
    <xf numFmtId="0" fontId="58" fillId="0" borderId="0" xfId="0" applyFont="1" applyBorder="1" applyAlignment="1" applyProtection="1">
      <alignment wrapText="1"/>
      <protection locked="0"/>
    </xf>
    <xf numFmtId="0" fontId="4" fillId="0" borderId="0" xfId="0" applyFont="1" applyBorder="1" applyAlignment="1" applyProtection="1">
      <alignment horizontal="left" wrapText="1"/>
      <protection locked="0"/>
    </xf>
    <xf numFmtId="0" fontId="44" fillId="0" borderId="2" xfId="0" applyFont="1" applyBorder="1" applyAlignment="1" applyProtection="1">
      <alignment horizontal="left" vertical="top" wrapText="1"/>
    </xf>
    <xf numFmtId="0" fontId="45" fillId="0" borderId="2" xfId="0" applyFont="1" applyBorder="1" applyAlignment="1" applyProtection="1">
      <alignment horizontal="left" vertical="top" wrapText="1"/>
    </xf>
    <xf numFmtId="0" fontId="0" fillId="0" borderId="4" xfId="0" applyFont="1" applyFill="1" applyBorder="1" applyAlignment="1" applyProtection="1">
      <alignment horizontal="left" vertical="top"/>
    </xf>
    <xf numFmtId="0" fontId="41" fillId="0" borderId="2" xfId="0" applyFont="1" applyBorder="1" applyAlignment="1" applyProtection="1">
      <alignment vertical="top" wrapText="1"/>
    </xf>
    <xf numFmtId="0" fontId="42" fillId="0" borderId="2" xfId="0" applyFont="1" applyBorder="1" applyAlignment="1" applyProtection="1">
      <alignment vertical="top" wrapText="1"/>
    </xf>
    <xf numFmtId="0" fontId="43" fillId="0" borderId="2" xfId="0" applyFont="1" applyBorder="1" applyAlignment="1" applyProtection="1">
      <alignment vertical="top" wrapText="1"/>
    </xf>
    <xf numFmtId="0" fontId="34" fillId="0" borderId="4" xfId="0" applyFont="1" applyFill="1" applyBorder="1" applyAlignment="1" applyProtection="1">
      <alignment horizontal="left" vertical="top"/>
    </xf>
    <xf numFmtId="0" fontId="44" fillId="0" borderId="2" xfId="0" applyFont="1" applyBorder="1" applyAlignment="1" applyProtection="1">
      <alignment vertical="top" wrapText="1"/>
    </xf>
    <xf numFmtId="0" fontId="10" fillId="0" borderId="4" xfId="0" applyFont="1" applyFill="1" applyBorder="1" applyAlignment="1" applyProtection="1">
      <alignment horizontal="left" vertical="top"/>
    </xf>
    <xf numFmtId="166" fontId="10" fillId="0" borderId="4" xfId="0" applyNumberFormat="1" applyFont="1" applyFill="1" applyBorder="1" applyAlignment="1" applyProtection="1">
      <alignment horizontal="left" vertical="top"/>
    </xf>
    <xf numFmtId="0" fontId="45" fillId="0" borderId="2" xfId="0" applyFont="1" applyBorder="1" applyAlignment="1" applyProtection="1">
      <alignment vertical="top" wrapText="1"/>
    </xf>
    <xf numFmtId="0" fontId="57" fillId="0" borderId="2" xfId="1" applyFont="1" applyBorder="1" applyAlignment="1" applyProtection="1">
      <alignment vertical="top" wrapText="1"/>
    </xf>
    <xf numFmtId="0" fontId="57" fillId="0" borderId="2" xfId="1" applyBorder="1" applyAlignment="1" applyProtection="1">
      <alignment vertical="top" wrapText="1"/>
    </xf>
    <xf numFmtId="0" fontId="4" fillId="0" borderId="2" xfId="0" applyFont="1" applyFill="1" applyBorder="1" applyAlignment="1" applyProtection="1">
      <alignment horizontal="left" vertical="top"/>
    </xf>
    <xf numFmtId="0" fontId="48" fillId="3" borderId="12" xfId="0" applyFont="1" applyFill="1" applyBorder="1" applyAlignment="1" applyProtection="1">
      <alignment horizontal="center" vertical="center"/>
    </xf>
    <xf numFmtId="0" fontId="48" fillId="3" borderId="26" xfId="0" applyFont="1" applyFill="1" applyBorder="1" applyAlignment="1" applyProtection="1">
      <alignment horizontal="center" vertical="center"/>
    </xf>
    <xf numFmtId="0" fontId="3" fillId="0" borderId="2"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26" fillId="0" borderId="3" xfId="0" applyFont="1" applyFill="1" applyBorder="1" applyAlignment="1" applyProtection="1">
      <alignment horizontal="left" vertical="center" wrapText="1"/>
    </xf>
    <xf numFmtId="0" fontId="26" fillId="0" borderId="27" xfId="0" applyFont="1" applyFill="1" applyBorder="1" applyAlignment="1" applyProtection="1">
      <alignment horizontal="left" vertical="center" wrapText="1"/>
    </xf>
    <xf numFmtId="0" fontId="26" fillId="0" borderId="4" xfId="0" applyFont="1" applyFill="1" applyBorder="1" applyAlignment="1" applyProtection="1">
      <alignment horizontal="left" vertical="center" wrapText="1"/>
    </xf>
    <xf numFmtId="0" fontId="36" fillId="0" borderId="2" xfId="0" applyFont="1" applyBorder="1" applyAlignment="1" applyProtection="1">
      <alignment horizontal="left" vertical="top" wrapText="1"/>
    </xf>
    <xf numFmtId="0" fontId="35" fillId="0" borderId="2" xfId="0" applyFont="1" applyFill="1" applyBorder="1" applyAlignment="1" applyProtection="1">
      <alignment horizontal="left" wrapText="1"/>
    </xf>
    <xf numFmtId="0" fontId="33" fillId="0" borderId="2" xfId="0" applyFont="1" applyFill="1" applyBorder="1" applyAlignment="1" applyProtection="1">
      <alignment horizontal="left" wrapText="1"/>
    </xf>
    <xf numFmtId="0" fontId="36" fillId="0" borderId="2" xfId="0" applyFont="1" applyFill="1" applyBorder="1" applyAlignment="1" applyProtection="1">
      <alignment horizontal="left" wrapText="1"/>
    </xf>
    <xf numFmtId="0" fontId="49" fillId="0" borderId="2" xfId="0" applyFont="1" applyFill="1" applyBorder="1" applyAlignment="1" applyProtection="1">
      <alignment horizontal="left" wrapText="1"/>
    </xf>
    <xf numFmtId="0" fontId="3" fillId="0" borderId="2" xfId="0" applyFont="1" applyFill="1" applyBorder="1" applyAlignment="1" applyProtection="1">
      <alignment horizontal="left" wrapText="1"/>
    </xf>
    <xf numFmtId="0" fontId="3" fillId="0" borderId="2" xfId="0" applyFont="1" applyFill="1" applyBorder="1" applyAlignment="1" applyProtection="1">
      <alignment horizontal="left" vertical="top" wrapText="1"/>
    </xf>
    <xf numFmtId="0" fontId="33" fillId="0" borderId="2" xfId="0" applyFont="1" applyFill="1" applyBorder="1" applyAlignment="1" applyProtection="1">
      <alignment horizontal="left" vertical="top" wrapText="1"/>
    </xf>
    <xf numFmtId="0" fontId="37" fillId="0" borderId="3" xfId="0" applyFont="1" applyFill="1" applyBorder="1" applyAlignment="1" applyProtection="1">
      <alignment horizontal="right" vertical="center"/>
    </xf>
    <xf numFmtId="0" fontId="37" fillId="0" borderId="27" xfId="0" applyFont="1" applyFill="1" applyBorder="1" applyAlignment="1" applyProtection="1">
      <alignment horizontal="right" vertical="center"/>
    </xf>
    <xf numFmtId="0" fontId="37" fillId="0" borderId="4" xfId="0" applyFont="1" applyFill="1" applyBorder="1" applyAlignment="1" applyProtection="1">
      <alignment horizontal="right" vertical="center"/>
    </xf>
    <xf numFmtId="0" fontId="5" fillId="3" borderId="7" xfId="0" applyFont="1" applyFill="1" applyBorder="1" applyAlignment="1" applyProtection="1">
      <alignment horizontal="center" vertical="center" wrapText="1"/>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1" fillId="0" borderId="1" xfId="0" applyFont="1" applyFill="1" applyBorder="1" applyAlignment="1" applyProtection="1">
      <alignment horizontal="center" vertical="center"/>
      <protection locked="0"/>
    </xf>
    <xf numFmtId="0" fontId="61" fillId="0" borderId="28" xfId="0" applyFont="1" applyFill="1" applyBorder="1" applyAlignment="1" applyProtection="1">
      <alignment horizontal="center" vertical="center"/>
    </xf>
    <xf numFmtId="0" fontId="61" fillId="0" borderId="29" xfId="0" applyFont="1" applyFill="1" applyBorder="1" applyAlignment="1" applyProtection="1">
      <alignment horizontal="center" vertical="center"/>
    </xf>
    <xf numFmtId="0" fontId="61" fillId="0" borderId="30" xfId="0" applyFont="1" applyFill="1" applyBorder="1" applyAlignment="1" applyProtection="1">
      <alignment horizontal="center" vertical="center"/>
    </xf>
    <xf numFmtId="0" fontId="33" fillId="0" borderId="2" xfId="0" applyFont="1" applyBorder="1" applyAlignment="1" applyProtection="1">
      <alignment horizontal="left" wrapText="1"/>
    </xf>
    <xf numFmtId="0" fontId="18"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wrapText="1"/>
    </xf>
    <xf numFmtId="0" fontId="7" fillId="3" borderId="31" xfId="0" applyFont="1" applyFill="1" applyBorder="1" applyAlignment="1" applyProtection="1">
      <alignment horizontal="center" wrapText="1"/>
      <protection locked="0"/>
    </xf>
    <xf numFmtId="0" fontId="7" fillId="3" borderId="0" xfId="0" applyFont="1" applyFill="1" applyBorder="1" applyAlignment="1" applyProtection="1">
      <alignment horizontal="center" wrapText="1"/>
      <protection locked="0"/>
    </xf>
    <xf numFmtId="0" fontId="58" fillId="0" borderId="0" xfId="0" applyFont="1" applyBorder="1" applyAlignment="1" applyProtection="1">
      <alignment horizontal="left" wrapText="1"/>
      <protection locked="0"/>
    </xf>
    <xf numFmtId="0" fontId="38" fillId="0" borderId="28" xfId="0" applyFont="1" applyBorder="1" applyAlignment="1" applyProtection="1">
      <alignment horizontal="center" vertical="top"/>
      <protection locked="0"/>
    </xf>
    <xf numFmtId="0" fontId="38" fillId="0" borderId="29" xfId="0" applyFont="1" applyBorder="1" applyAlignment="1" applyProtection="1">
      <alignment horizontal="center" vertical="top"/>
      <protection locked="0"/>
    </xf>
    <xf numFmtId="0" fontId="38" fillId="0" borderId="30" xfId="0" applyFont="1" applyBorder="1" applyAlignment="1" applyProtection="1">
      <alignment horizontal="center" vertical="top"/>
      <protection locked="0"/>
    </xf>
    <xf numFmtId="0" fontId="60" fillId="0" borderId="0" xfId="0" applyFont="1" applyBorder="1" applyAlignment="1" applyProtection="1">
      <alignment horizontal="left" wrapText="1"/>
      <protection locked="0"/>
    </xf>
    <xf numFmtId="0" fontId="59" fillId="0" borderId="0" xfId="0" applyFont="1" applyBorder="1" applyAlignment="1" applyProtection="1">
      <alignment horizontal="left" wrapText="1"/>
      <protection locked="0"/>
    </xf>
    <xf numFmtId="0" fontId="58" fillId="0" borderId="31" xfId="0" applyFont="1" applyBorder="1" applyAlignment="1" applyProtection="1">
      <alignment horizontal="left" wrapText="1"/>
      <protection locked="0"/>
    </xf>
    <xf numFmtId="0" fontId="58" fillId="0" borderId="32"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4" fillId="0" borderId="0" xfId="0" applyFont="1" applyBorder="1" applyAlignment="1" applyProtection="1">
      <alignment horizontal="left" wrapText="1"/>
      <protection locked="0"/>
    </xf>
    <xf numFmtId="0" fontId="37" fillId="0" borderId="3" xfId="0" applyFont="1" applyFill="1" applyBorder="1" applyAlignment="1" applyProtection="1">
      <alignment horizontal="left" vertical="center" wrapText="1"/>
    </xf>
    <xf numFmtId="0" fontId="37" fillId="0" borderId="27" xfId="0" applyFont="1" applyFill="1" applyBorder="1" applyAlignment="1" applyProtection="1">
      <alignment horizontal="left" vertical="center" wrapText="1"/>
    </xf>
    <xf numFmtId="0" fontId="37" fillId="0" borderId="4" xfId="0" applyFont="1"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14" fontId="56" fillId="0" borderId="5" xfId="0" applyNumberFormat="1" applyFont="1" applyFill="1" applyBorder="1" applyAlignment="1" applyProtection="1">
      <alignment horizontal="center" vertical="center"/>
      <protection locked="0"/>
    </xf>
    <xf numFmtId="14" fontId="56" fillId="0" borderId="6" xfId="0" applyNumberFormat="1" applyFont="1" applyFill="1" applyBorder="1" applyAlignment="1" applyProtection="1">
      <alignment horizontal="center" vertical="center"/>
      <protection locked="0"/>
    </xf>
    <xf numFmtId="0" fontId="2" fillId="0" borderId="33" xfId="0" applyFont="1" applyBorder="1" applyAlignment="1" applyProtection="1">
      <alignment horizontal="left" vertical="top" wrapText="1"/>
    </xf>
    <xf numFmtId="0" fontId="29" fillId="0" borderId="22" xfId="0" applyFont="1" applyBorder="1" applyAlignment="1" applyProtection="1">
      <alignment horizontal="left" vertical="top" wrapText="1"/>
    </xf>
    <xf numFmtId="0" fontId="29" fillId="0" borderId="34" xfId="0" applyFont="1" applyBorder="1" applyAlignment="1" applyProtection="1">
      <alignment horizontal="left" vertical="top" wrapText="1"/>
    </xf>
    <xf numFmtId="0" fontId="5" fillId="3" borderId="35" xfId="0" applyFont="1" applyFill="1" applyBorder="1" applyAlignment="1" applyProtection="1">
      <alignment horizontal="center" vertical="center"/>
      <protection locked="0"/>
    </xf>
    <xf numFmtId="0" fontId="0" fillId="0" borderId="2" xfId="0" applyFont="1" applyFill="1" applyBorder="1" applyAlignment="1" applyProtection="1">
      <alignment horizontal="left" vertical="top" wrapText="1"/>
    </xf>
    <xf numFmtId="0" fontId="5" fillId="3" borderId="12" xfId="0" applyFont="1" applyFill="1" applyBorder="1" applyAlignment="1" applyProtection="1">
      <alignment horizontal="center" vertical="center"/>
    </xf>
    <xf numFmtId="0" fontId="5" fillId="3" borderId="36"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0" fillId="0" borderId="2" xfId="0" applyBorder="1" applyAlignment="1" applyProtection="1">
      <alignment horizontal="left" vertical="top" wrapText="1"/>
    </xf>
    <xf numFmtId="165" fontId="0" fillId="0" borderId="2" xfId="0" applyNumberFormat="1" applyFont="1" applyBorder="1" applyAlignment="1" applyProtection="1">
      <alignment horizontal="center"/>
    </xf>
    <xf numFmtId="4" fontId="25" fillId="0" borderId="12" xfId="0" applyNumberFormat="1" applyFont="1" applyBorder="1" applyAlignment="1" applyProtection="1">
      <alignment horizontal="left"/>
    </xf>
    <xf numFmtId="4" fontId="25" fillId="0" borderId="26" xfId="0" applyNumberFormat="1" applyFont="1" applyBorder="1" applyAlignment="1" applyProtection="1">
      <alignment horizontal="left"/>
    </xf>
    <xf numFmtId="4" fontId="0" fillId="0" borderId="12" xfId="0" applyNumberFormat="1" applyFont="1" applyBorder="1" applyAlignment="1" applyProtection="1">
      <alignment horizontal="center"/>
    </xf>
    <xf numFmtId="4" fontId="0" fillId="0" borderId="26" xfId="0" applyNumberFormat="1" applyFont="1" applyBorder="1" applyAlignment="1" applyProtection="1">
      <alignment horizontal="center"/>
    </xf>
    <xf numFmtId="0" fontId="38" fillId="0" borderId="28" xfId="0" applyFont="1" applyFill="1" applyBorder="1" applyAlignment="1" applyProtection="1">
      <alignment horizontal="center" vertical="top"/>
    </xf>
    <xf numFmtId="0" fontId="38" fillId="0" borderId="29" xfId="0" applyFont="1" applyFill="1" applyBorder="1" applyAlignment="1" applyProtection="1">
      <alignment horizontal="center" vertical="top"/>
    </xf>
    <xf numFmtId="0" fontId="38" fillId="0" borderId="30" xfId="0" applyFont="1" applyFill="1" applyBorder="1" applyAlignment="1" applyProtection="1">
      <alignment horizontal="center" vertical="top"/>
    </xf>
    <xf numFmtId="0" fontId="13" fillId="0" borderId="37" xfId="0" applyFont="1" applyFill="1" applyBorder="1" applyAlignment="1" applyProtection="1">
      <alignment horizontal="left" vertical="center"/>
    </xf>
    <xf numFmtId="0" fontId="13" fillId="0" borderId="38" xfId="0" applyFont="1" applyFill="1" applyBorder="1" applyAlignment="1" applyProtection="1">
      <alignment horizontal="left" vertical="center"/>
    </xf>
    <xf numFmtId="0" fontId="36" fillId="0" borderId="39" xfId="0" applyFont="1" applyFill="1" applyBorder="1" applyAlignment="1" applyProtection="1">
      <alignment horizontal="center" vertical="top"/>
    </xf>
    <xf numFmtId="0" fontId="36" fillId="0" borderId="29" xfId="0" applyFont="1" applyFill="1" applyBorder="1" applyAlignment="1" applyProtection="1">
      <alignment horizontal="center" vertical="top"/>
    </xf>
    <xf numFmtId="0" fontId="36" fillId="0" borderId="30" xfId="0" applyFont="1" applyFill="1" applyBorder="1" applyAlignment="1" applyProtection="1">
      <alignment horizontal="center" vertical="top"/>
    </xf>
    <xf numFmtId="0" fontId="3" fillId="0" borderId="2" xfId="0" applyFont="1" applyFill="1" applyBorder="1" applyAlignment="1" applyProtection="1">
      <alignment horizontal="left" vertical="center"/>
    </xf>
    <xf numFmtId="0" fontId="5" fillId="3" borderId="7" xfId="0" applyFont="1" applyFill="1" applyBorder="1" applyAlignment="1" applyProtection="1">
      <alignment horizontal="center" vertical="center"/>
    </xf>
    <xf numFmtId="0" fontId="4" fillId="0" borderId="2" xfId="0" applyFont="1" applyFill="1" applyBorder="1" applyAlignment="1" applyProtection="1">
      <alignment horizontal="left" vertical="center"/>
    </xf>
  </cellXfs>
  <cellStyles count="4">
    <cellStyle name="Hyperkobling" xfId="1" builtinId="8"/>
    <cellStyle name="Normal" xfId="0" builtinId="0" customBuiltin="1"/>
    <cellStyle name="Normal 2" xfId="2"/>
    <cellStyle name="Valuta" xfId="3" builtinId="4"/>
  </cellStyles>
  <dxfs count="44">
    <dxf>
      <font>
        <color rgb="FF9C0006"/>
      </font>
    </dxf>
    <dxf>
      <font>
        <color rgb="FF9C0006"/>
      </font>
      <fill>
        <patternFill>
          <bgColor rgb="FFFFC7CE"/>
        </patternFill>
      </fill>
    </dxf>
    <dxf>
      <font>
        <color auto="1"/>
      </font>
      <fill>
        <patternFill patternType="solid">
          <fgColor indexed="64"/>
          <bgColor rgb="FFFFFF99"/>
        </patternFill>
      </fill>
    </dxf>
    <dxf>
      <font>
        <color auto="1"/>
      </font>
      <fill>
        <patternFill patternType="solid">
          <fgColor indexed="64"/>
          <bgColor rgb="FFFF99CC"/>
        </patternFill>
      </fill>
    </dxf>
    <dxf>
      <font>
        <color auto="1"/>
      </font>
      <fill>
        <patternFill patternType="solid">
          <fgColor indexed="64"/>
          <bgColor rgb="FFCCCCFF"/>
        </patternFill>
      </fill>
    </dxf>
    <dxf>
      <font>
        <color auto="1"/>
      </font>
      <fill>
        <patternFill patternType="solid">
          <fgColor indexed="64"/>
          <bgColor rgb="FFCCFFCC"/>
        </patternFill>
      </fill>
    </dxf>
    <dxf>
      <font>
        <color rgb="FF9C0006"/>
      </font>
    </dxf>
    <dxf>
      <font>
        <color rgb="FF9C0006"/>
      </font>
      <fill>
        <patternFill>
          <bgColor rgb="FFFFC7CE"/>
        </patternFill>
      </fill>
    </dxf>
    <dxf>
      <font>
        <color auto="1"/>
      </font>
      <fill>
        <patternFill patternType="solid">
          <fgColor indexed="64"/>
          <bgColor rgb="FFFFFF99"/>
        </patternFill>
      </fill>
    </dxf>
    <dxf>
      <font>
        <color auto="1"/>
      </font>
      <fill>
        <patternFill patternType="solid">
          <fgColor indexed="64"/>
          <bgColor rgb="FFCCFFCC"/>
        </patternFill>
      </fill>
    </dxf>
    <dxf>
      <font>
        <color rgb="FF9C0006"/>
      </font>
    </dxf>
    <dxf>
      <font>
        <color rgb="FF9C0006"/>
      </font>
      <fill>
        <patternFill>
          <bgColor rgb="FFFFC7CE"/>
        </patternFill>
      </fill>
    </dxf>
    <dxf>
      <font>
        <color auto="1"/>
      </font>
      <fill>
        <patternFill patternType="solid">
          <fgColor indexed="64"/>
          <bgColor rgb="FFFFFF99"/>
        </patternFill>
      </fill>
    </dxf>
    <dxf>
      <font>
        <color auto="1"/>
      </font>
      <fill>
        <patternFill patternType="solid">
          <fgColor indexed="64"/>
          <bgColor rgb="FFCCFFCC"/>
        </patternFill>
      </fill>
    </dxf>
    <dxf>
      <font>
        <color rgb="FF9C0006"/>
      </font>
    </dxf>
    <dxf>
      <font>
        <color rgb="FF9C0006"/>
      </font>
      <fill>
        <patternFill>
          <bgColor rgb="FFFFC7CE"/>
        </patternFill>
      </fill>
    </dxf>
    <dxf>
      <font>
        <color auto="1"/>
      </font>
      <fill>
        <patternFill patternType="solid">
          <fgColor indexed="64"/>
          <bgColor rgb="FFFFFF99"/>
        </patternFill>
      </fill>
    </dxf>
    <dxf>
      <font>
        <color auto="1"/>
      </font>
      <fill>
        <patternFill patternType="solid">
          <fgColor indexed="64"/>
          <bgColor rgb="FFCCFFCC"/>
        </patternFill>
      </fill>
    </dxf>
    <dxf>
      <font>
        <color rgb="FF9C0006"/>
      </font>
      <fill>
        <patternFill>
          <bgColor rgb="FFFFC7CE"/>
        </patternFill>
      </fill>
    </dxf>
    <dxf>
      <font>
        <color rgb="FF9C0006"/>
      </font>
    </dxf>
    <dxf>
      <font>
        <color rgb="FF9C0006"/>
      </font>
      <fill>
        <patternFill>
          <bgColor rgb="FFFFC7CE"/>
        </patternFill>
      </fill>
    </dxf>
    <dxf>
      <font>
        <color auto="1"/>
      </font>
      <fill>
        <patternFill patternType="solid">
          <fgColor indexed="64"/>
          <bgColor rgb="FFFFFF99"/>
        </patternFill>
      </fill>
    </dxf>
    <dxf>
      <font>
        <color auto="1"/>
      </font>
      <fill>
        <patternFill patternType="solid">
          <fgColor indexed="64"/>
          <bgColor rgb="FFCCFFCC"/>
        </patternFill>
      </fill>
    </dxf>
    <dxf>
      <font>
        <color auto="1"/>
      </font>
      <fill>
        <patternFill patternType="solid">
          <fgColor indexed="64"/>
          <bgColor rgb="FFFFFF99"/>
        </patternFill>
      </fill>
    </dxf>
    <dxf>
      <font>
        <color auto="1"/>
      </font>
      <fill>
        <patternFill patternType="solid">
          <fgColor indexed="64"/>
          <bgColor rgb="FFFF99CC"/>
        </patternFill>
      </fill>
    </dxf>
    <dxf>
      <font>
        <color auto="1"/>
      </font>
      <fill>
        <patternFill patternType="solid">
          <fgColor indexed="64"/>
          <bgColor rgb="FFCCCCFF"/>
        </patternFill>
      </fill>
    </dxf>
    <dxf>
      <font>
        <color auto="1"/>
      </font>
      <fill>
        <patternFill patternType="solid">
          <fgColor indexed="64"/>
          <bgColor rgb="FFCCFFCC"/>
        </patternFill>
      </fill>
    </dxf>
    <dxf>
      <font>
        <color rgb="FF008000"/>
      </font>
      <fill>
        <patternFill patternType="none">
          <fgColor indexed="64"/>
          <bgColor indexed="65"/>
        </patternFill>
      </fill>
    </dxf>
    <dxf>
      <font>
        <color rgb="FF9C0006"/>
      </font>
      <fill>
        <patternFill>
          <bgColor rgb="FFFFC7CE"/>
        </patternFill>
      </fill>
    </dxf>
    <dxf>
      <font>
        <color rgb="FF9C0006"/>
      </font>
      <fill>
        <patternFill>
          <bgColor rgb="FFFFC7CE"/>
        </patternFill>
      </fill>
    </dxf>
    <dxf>
      <font>
        <color rgb="FF9C0006"/>
      </font>
    </dxf>
    <dxf>
      <font>
        <color rgb="FF008000"/>
      </font>
      <fill>
        <patternFill patternType="none">
          <fgColor indexed="64"/>
          <bgColor indexed="65"/>
        </patternFill>
      </fill>
    </dxf>
    <dxf>
      <font>
        <color rgb="FF9C0006"/>
      </font>
      <fill>
        <patternFill>
          <bgColor rgb="FFFFC7CE"/>
        </patternFill>
      </fill>
    </dxf>
    <dxf>
      <font>
        <color auto="1"/>
      </font>
      <fill>
        <patternFill patternType="solid">
          <fgColor indexed="64"/>
          <bgColor rgb="FFFF99CC"/>
        </patternFill>
      </fill>
    </dxf>
    <dxf>
      <font>
        <color auto="1"/>
      </font>
      <fill>
        <patternFill patternType="solid">
          <fgColor indexed="64"/>
          <bgColor rgb="FFCCCCFF"/>
        </patternFill>
      </fill>
    </dxf>
    <dxf>
      <font>
        <color auto="1"/>
      </font>
      <fill>
        <patternFill patternType="solid">
          <fgColor indexed="64"/>
          <bgColor rgb="FFCCFFCC"/>
        </patternFill>
      </fill>
    </dxf>
    <dxf>
      <font>
        <color auto="1"/>
      </font>
      <fill>
        <patternFill patternType="solid">
          <fgColor indexed="64"/>
          <bgColor rgb="FFFFFF99"/>
        </patternFill>
      </fill>
    </dxf>
    <dxf>
      <font>
        <color rgb="FF008000"/>
      </font>
      <fill>
        <patternFill patternType="none">
          <fgColor indexed="64"/>
          <bgColor indexed="65"/>
        </patternFill>
      </fill>
    </dxf>
    <dxf>
      <font>
        <color rgb="FF9C0006"/>
      </font>
    </dxf>
    <dxf>
      <font>
        <color rgb="FF9C0006"/>
      </font>
    </dxf>
    <dxf>
      <font>
        <color auto="1"/>
      </font>
      <fill>
        <patternFill patternType="solid">
          <fgColor indexed="64"/>
          <bgColor rgb="FFFFFF99"/>
        </patternFill>
      </fill>
    </dxf>
    <dxf>
      <font>
        <color auto="1"/>
      </font>
      <fill>
        <patternFill patternType="solid">
          <fgColor indexed="64"/>
          <bgColor rgb="FFFF99CC"/>
        </patternFill>
      </fill>
    </dxf>
    <dxf>
      <font>
        <color auto="1"/>
      </font>
      <fill>
        <patternFill patternType="solid">
          <fgColor indexed="64"/>
          <bgColor rgb="FFCCCCFF"/>
        </patternFill>
      </fill>
    </dxf>
    <dxf>
      <font>
        <color auto="1"/>
      </font>
      <fill>
        <patternFill patternType="solid">
          <fgColor indexed="64"/>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269767</xdr:rowOff>
    </xdr:from>
    <xdr:to>
      <xdr:col>1</xdr:col>
      <xdr:colOff>2066925</xdr:colOff>
      <xdr:row>2</xdr:row>
      <xdr:rowOff>587482</xdr:rowOff>
    </xdr:to>
    <xdr:pic>
      <xdr:nvPicPr>
        <xdr:cNvPr id="17479" name="Bild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95275" y="269767"/>
          <a:ext cx="2276475" cy="85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171171</xdr:rowOff>
    </xdr:from>
    <xdr:to>
      <xdr:col>2</xdr:col>
      <xdr:colOff>657225</xdr:colOff>
      <xdr:row>1</xdr:row>
      <xdr:rowOff>1171854</xdr:rowOff>
    </xdr:to>
    <xdr:pic>
      <xdr:nvPicPr>
        <xdr:cNvPr id="7339" name="Bild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19100" y="371196"/>
          <a:ext cx="2676525" cy="1000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st@hageselskapet.n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8"/>
  <sheetViews>
    <sheetView tabSelected="1" workbookViewId="0"/>
  </sheetViews>
  <sheetFormatPr baseColWidth="10" defaultColWidth="11.5" defaultRowHeight="15.75" x14ac:dyDescent="0.25"/>
  <cols>
    <col min="1" max="1" width="6.625" style="113" customWidth="1"/>
    <col min="2" max="2" width="86.875" style="113" customWidth="1"/>
    <col min="3" max="3" width="5.375" style="346" customWidth="1"/>
    <col min="4" max="16384" width="11.5" style="113"/>
  </cols>
  <sheetData>
    <row r="1" spans="2:3" ht="26.1" customHeight="1" x14ac:dyDescent="0.25"/>
    <row r="2" spans="2:3" ht="16.5" x14ac:dyDescent="0.25">
      <c r="B2" s="347"/>
    </row>
    <row r="3" spans="2:3" ht="54.95" customHeight="1" x14ac:dyDescent="0.25">
      <c r="B3" s="347"/>
    </row>
    <row r="4" spans="2:3" ht="36" x14ac:dyDescent="0.25">
      <c r="B4" s="348" t="s">
        <v>179</v>
      </c>
      <c r="C4" s="197"/>
    </row>
    <row r="5" spans="2:3" ht="26.25" x14ac:dyDescent="0.25">
      <c r="B5" s="349"/>
      <c r="C5" s="350"/>
    </row>
    <row r="6" spans="2:3" ht="18" customHeight="1" x14ac:dyDescent="0.25">
      <c r="B6" s="351" t="s">
        <v>182</v>
      </c>
      <c r="C6" s="352"/>
    </row>
    <row r="7" spans="2:3" ht="18" customHeight="1" x14ac:dyDescent="0.25">
      <c r="B7" s="351" t="s">
        <v>201</v>
      </c>
      <c r="C7" s="353"/>
    </row>
    <row r="8" spans="2:3" ht="63" customHeight="1" x14ac:dyDescent="0.25">
      <c r="B8" s="351" t="s">
        <v>208</v>
      </c>
      <c r="C8" s="353"/>
    </row>
    <row r="9" spans="2:3" ht="16.5" customHeight="1" x14ac:dyDescent="0.25">
      <c r="B9" s="351" t="s">
        <v>193</v>
      </c>
      <c r="C9" s="352"/>
    </row>
    <row r="10" spans="2:3" ht="16.5" customHeight="1" x14ac:dyDescent="0.25">
      <c r="B10" s="351"/>
      <c r="C10" s="353"/>
    </row>
    <row r="11" spans="2:3" ht="16.5" customHeight="1" x14ac:dyDescent="0.25">
      <c r="B11" s="354" t="s">
        <v>194</v>
      </c>
    </row>
    <row r="12" spans="2:3" ht="45" x14ac:dyDescent="0.25">
      <c r="B12" s="351" t="s">
        <v>195</v>
      </c>
      <c r="C12" s="197"/>
    </row>
    <row r="13" spans="2:3" x14ac:dyDescent="0.25">
      <c r="B13" s="351" t="s">
        <v>202</v>
      </c>
    </row>
    <row r="14" spans="2:3" ht="33" customHeight="1" x14ac:dyDescent="0.25">
      <c r="B14" s="351" t="s">
        <v>206</v>
      </c>
    </row>
    <row r="15" spans="2:3" ht="18" customHeight="1" x14ac:dyDescent="0.25">
      <c r="B15" s="344"/>
    </row>
    <row r="16" spans="2:3" ht="18" customHeight="1" x14ac:dyDescent="0.25">
      <c r="B16" s="345" t="s">
        <v>196</v>
      </c>
    </row>
    <row r="17" spans="2:2" ht="32.25" customHeight="1" x14ac:dyDescent="0.25">
      <c r="B17" s="344" t="s">
        <v>203</v>
      </c>
    </row>
    <row r="18" spans="2:2" ht="45" x14ac:dyDescent="0.25">
      <c r="B18" s="351" t="s">
        <v>197</v>
      </c>
    </row>
    <row r="19" spans="2:2" ht="16.5" x14ac:dyDescent="0.25">
      <c r="B19" s="347"/>
    </row>
    <row r="20" spans="2:2" x14ac:dyDescent="0.25">
      <c r="B20" s="351" t="s">
        <v>181</v>
      </c>
    </row>
    <row r="21" spans="2:2" x14ac:dyDescent="0.25">
      <c r="B21" s="354" t="s">
        <v>151</v>
      </c>
    </row>
    <row r="22" spans="2:2" ht="16.5" x14ac:dyDescent="0.25">
      <c r="B22" s="347"/>
    </row>
    <row r="23" spans="2:2" x14ac:dyDescent="0.25">
      <c r="B23" s="349" t="s">
        <v>176</v>
      </c>
    </row>
    <row r="24" spans="2:2" x14ac:dyDescent="0.25">
      <c r="B24" s="355" t="s">
        <v>177</v>
      </c>
    </row>
    <row r="25" spans="2:2" x14ac:dyDescent="0.25">
      <c r="B25" s="351" t="s">
        <v>178</v>
      </c>
    </row>
    <row r="26" spans="2:2" x14ac:dyDescent="0.25">
      <c r="B26" s="351"/>
    </row>
    <row r="27" spans="2:2" x14ac:dyDescent="0.25">
      <c r="B27" s="356"/>
    </row>
    <row r="28" spans="2:2" ht="16.5" x14ac:dyDescent="0.25">
      <c r="B28" s="349"/>
    </row>
  </sheetData>
  <sheetProtection selectLockedCells="1" selectUnlockedCells="1"/>
  <phoneticPr fontId="0" type="noConversion"/>
  <hyperlinks>
    <hyperlink ref="B24" r:id="rId1"/>
  </hyperlinks>
  <pageMargins left="0.70866141732283472" right="0.70866141732283472" top="0.62" bottom="0.78740157480314965" header="0.31496062992125984" footer="0.31496062992125984"/>
  <pageSetup paperSize="9" scale="8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1"/>
  <sheetViews>
    <sheetView workbookViewId="0"/>
  </sheetViews>
  <sheetFormatPr baseColWidth="10" defaultColWidth="11.5" defaultRowHeight="15.75" x14ac:dyDescent="0.25"/>
  <cols>
    <col min="1" max="1" width="5.5" style="11" customWidth="1"/>
    <col min="2" max="2" width="26.5" style="11" customWidth="1"/>
    <col min="3" max="3" width="38.875" style="134" customWidth="1"/>
    <col min="4" max="4" width="6.375" style="11" customWidth="1"/>
    <col min="5" max="5" width="11.5" style="11"/>
    <col min="6" max="6" width="8.875" style="11" customWidth="1"/>
    <col min="7" max="16384" width="11.5" style="11"/>
  </cols>
  <sheetData>
    <row r="2" spans="2:7" ht="96" customHeight="1" x14ac:dyDescent="0.3">
      <c r="B2" s="133"/>
      <c r="E2" s="13"/>
      <c r="G2" s="159"/>
    </row>
    <row r="3" spans="2:7" ht="38.1" customHeight="1" x14ac:dyDescent="0.25">
      <c r="B3" s="135" t="s">
        <v>109</v>
      </c>
      <c r="C3" s="136"/>
      <c r="E3" s="362"/>
      <c r="F3" s="363"/>
      <c r="G3" s="364"/>
    </row>
    <row r="4" spans="2:7" s="228" customFormat="1" ht="26.25" x14ac:dyDescent="0.25">
      <c r="B4" s="229" t="s">
        <v>106</v>
      </c>
      <c r="C4" s="230" t="s">
        <v>173</v>
      </c>
    </row>
    <row r="5" spans="2:7" s="228" customFormat="1" ht="27" customHeight="1" x14ac:dyDescent="0.25">
      <c r="B5" s="17" t="s">
        <v>104</v>
      </c>
      <c r="C5" s="231">
        <v>42005</v>
      </c>
    </row>
    <row r="6" spans="2:7" s="228" customFormat="1" ht="32.1" customHeight="1" x14ac:dyDescent="0.25">
      <c r="B6" s="17" t="s">
        <v>103</v>
      </c>
      <c r="C6" s="231">
        <v>42369</v>
      </c>
    </row>
    <row r="7" spans="2:7" s="228" customFormat="1" ht="23.1" customHeight="1" x14ac:dyDescent="0.25">
      <c r="B7" s="17" t="s">
        <v>105</v>
      </c>
      <c r="C7" s="231">
        <v>42004</v>
      </c>
    </row>
    <row r="8" spans="2:7" ht="126.95" customHeight="1" x14ac:dyDescent="0.25"/>
    <row r="9" spans="2:7" ht="39" customHeight="1" x14ac:dyDescent="0.25">
      <c r="B9" s="358" t="s">
        <v>124</v>
      </c>
      <c r="C9" s="359"/>
      <c r="D9" s="137"/>
      <c r="E9" s="137"/>
      <c r="F9" s="137"/>
    </row>
    <row r="10" spans="2:7" x14ac:dyDescent="0.25">
      <c r="B10" s="33"/>
      <c r="C10" s="167"/>
    </row>
    <row r="11" spans="2:7" x14ac:dyDescent="0.25">
      <c r="B11" s="365" t="s">
        <v>123</v>
      </c>
      <c r="C11" s="365"/>
    </row>
    <row r="12" spans="2:7" ht="30" customHeight="1" x14ac:dyDescent="0.25">
      <c r="B12" s="360" t="s">
        <v>180</v>
      </c>
      <c r="C12" s="361"/>
    </row>
    <row r="14" spans="2:7" x14ac:dyDescent="0.25">
      <c r="B14" s="16"/>
    </row>
    <row r="15" spans="2:7" ht="54" customHeight="1" x14ac:dyDescent="0.25">
      <c r="B15" s="361"/>
      <c r="C15" s="361"/>
    </row>
    <row r="20" spans="1:4" x14ac:dyDescent="0.25">
      <c r="B20" s="138"/>
    </row>
    <row r="21" spans="1:4" x14ac:dyDescent="0.25">
      <c r="A21" s="139"/>
      <c r="B21" s="140"/>
      <c r="C21" s="141"/>
      <c r="D21" s="142"/>
    </row>
  </sheetData>
  <sheetProtection selectLockedCells="1"/>
  <mergeCells count="5">
    <mergeCell ref="B9:C9"/>
    <mergeCell ref="B12:C12"/>
    <mergeCell ref="B15:C15"/>
    <mergeCell ref="E3:G3"/>
    <mergeCell ref="B11:C11"/>
  </mergeCells>
  <phoneticPr fontId="0" type="noConversion"/>
  <pageMargins left="1.4" right="0.70866141732283472" top="1.6535433070866143"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9"/>
  <sheetViews>
    <sheetView zoomScale="85" zoomScaleNormal="85" workbookViewId="0"/>
  </sheetViews>
  <sheetFormatPr baseColWidth="10" defaultColWidth="9.125" defaultRowHeight="15.75" x14ac:dyDescent="0.25"/>
  <cols>
    <col min="1" max="1" width="7.125" style="11" customWidth="1"/>
    <col min="2" max="2" width="6.625" style="13" customWidth="1"/>
    <col min="3" max="3" width="42" style="13" customWidth="1"/>
    <col min="4" max="4" width="16" style="11" customWidth="1"/>
    <col min="5" max="5" width="14" style="11" customWidth="1"/>
    <col min="6" max="6" width="14.5" style="11" customWidth="1"/>
    <col min="7" max="7" width="23.125" style="13" customWidth="1"/>
    <col min="8" max="8" width="2.625" style="11" customWidth="1"/>
    <col min="9" max="16384" width="9.125" style="11"/>
  </cols>
  <sheetData>
    <row r="2" spans="1:8" ht="47.1" customHeight="1" x14ac:dyDescent="0.25">
      <c r="B2" s="377"/>
      <c r="C2" s="378"/>
      <c r="E2" s="373" t="str">
        <f>Informasjon!C4</f>
        <v xml:space="preserve">Hageselskapet Eksempel </v>
      </c>
      <c r="F2" s="374"/>
      <c r="G2" s="375"/>
    </row>
    <row r="3" spans="1:8" ht="60" customHeight="1" x14ac:dyDescent="0.25">
      <c r="B3" s="380" t="s">
        <v>148</v>
      </c>
      <c r="C3" s="381"/>
      <c r="D3" s="381"/>
      <c r="E3" s="381"/>
      <c r="F3" s="381"/>
      <c r="G3" s="382"/>
    </row>
    <row r="4" spans="1:8" s="202" customFormat="1" ht="35.25" customHeight="1" thickBot="1" x14ac:dyDescent="0.3">
      <c r="A4" s="198"/>
      <c r="B4" s="199" t="s">
        <v>93</v>
      </c>
      <c r="C4" s="199" t="s">
        <v>92</v>
      </c>
      <c r="D4" s="200" t="s">
        <v>20</v>
      </c>
      <c r="E4" s="200" t="s">
        <v>21</v>
      </c>
      <c r="F4" s="200" t="s">
        <v>22</v>
      </c>
      <c r="G4" s="200" t="s">
        <v>87</v>
      </c>
      <c r="H4" s="201"/>
    </row>
    <row r="5" spans="1:8" s="128" customFormat="1" ht="16.5" thickTop="1" x14ac:dyDescent="0.25">
      <c r="A5" s="124"/>
      <c r="B5" s="125"/>
      <c r="C5" s="125"/>
      <c r="D5" s="126"/>
      <c r="E5" s="126"/>
      <c r="F5" s="126"/>
      <c r="G5" s="125"/>
      <c r="H5" s="127"/>
    </row>
    <row r="6" spans="1:8" s="128" customFormat="1" x14ac:dyDescent="0.25">
      <c r="A6" s="124"/>
      <c r="B6" s="61">
        <v>1500</v>
      </c>
      <c r="C6" s="62" t="s">
        <v>2</v>
      </c>
      <c r="D6" s="63">
        <v>0</v>
      </c>
      <c r="E6" s="63"/>
      <c r="F6" s="63"/>
      <c r="G6" s="379" t="s">
        <v>79</v>
      </c>
      <c r="H6" s="127"/>
    </row>
    <row r="7" spans="1:8" s="128" customFormat="1" x14ac:dyDescent="0.25">
      <c r="A7" s="124"/>
      <c r="B7" s="62">
        <v>1720</v>
      </c>
      <c r="C7" s="79" t="s">
        <v>183</v>
      </c>
      <c r="D7" s="63">
        <v>0</v>
      </c>
      <c r="E7" s="63"/>
      <c r="F7" s="63"/>
      <c r="G7" s="379"/>
      <c r="H7" s="127"/>
    </row>
    <row r="8" spans="1:8" s="128" customFormat="1" x14ac:dyDescent="0.25">
      <c r="A8" s="124"/>
      <c r="B8" s="62">
        <v>1750</v>
      </c>
      <c r="C8" s="62" t="s">
        <v>23</v>
      </c>
      <c r="D8" s="63">
        <v>0</v>
      </c>
      <c r="E8" s="63"/>
      <c r="F8" s="63"/>
      <c r="G8" s="379"/>
      <c r="H8" s="127"/>
    </row>
    <row r="9" spans="1:8" s="128" customFormat="1" x14ac:dyDescent="0.25">
      <c r="A9" s="124"/>
      <c r="B9" s="62">
        <v>1900</v>
      </c>
      <c r="C9" s="62" t="s">
        <v>0</v>
      </c>
      <c r="D9" s="63">
        <v>2480.5</v>
      </c>
      <c r="E9" s="63"/>
      <c r="F9" s="63"/>
      <c r="G9" s="379"/>
      <c r="H9" s="127"/>
    </row>
    <row r="10" spans="1:8" s="128" customFormat="1" x14ac:dyDescent="0.25">
      <c r="A10" s="124"/>
      <c r="B10" s="62">
        <v>1920</v>
      </c>
      <c r="C10" s="62" t="s">
        <v>24</v>
      </c>
      <c r="D10" s="63">
        <v>24051.58</v>
      </c>
      <c r="E10" s="63"/>
      <c r="F10" s="63"/>
      <c r="G10" s="379"/>
      <c r="H10" s="127"/>
    </row>
    <row r="11" spans="1:8" s="128" customFormat="1" x14ac:dyDescent="0.25">
      <c r="A11" s="124"/>
      <c r="B11" s="62">
        <v>1921</v>
      </c>
      <c r="C11" s="62" t="s">
        <v>24</v>
      </c>
      <c r="D11" s="63"/>
      <c r="E11" s="63"/>
      <c r="F11" s="63"/>
      <c r="G11" s="379"/>
      <c r="H11" s="127"/>
    </row>
    <row r="12" spans="1:8" s="128" customFormat="1" x14ac:dyDescent="0.25">
      <c r="A12" s="124"/>
      <c r="B12" s="62">
        <v>2050</v>
      </c>
      <c r="C12" s="62" t="s">
        <v>3</v>
      </c>
      <c r="D12" s="63">
        <v>26532.080000000002</v>
      </c>
      <c r="E12" s="63"/>
      <c r="F12" s="63"/>
      <c r="G12" s="379" t="s">
        <v>81</v>
      </c>
      <c r="H12" s="127"/>
    </row>
    <row r="13" spans="1:8" s="128" customFormat="1" x14ac:dyDescent="0.25">
      <c r="A13" s="124"/>
      <c r="B13" s="62">
        <v>2400</v>
      </c>
      <c r="C13" s="62" t="s">
        <v>4</v>
      </c>
      <c r="D13" s="63">
        <v>0</v>
      </c>
      <c r="E13" s="63"/>
      <c r="F13" s="63"/>
      <c r="G13" s="379"/>
      <c r="H13" s="127"/>
    </row>
    <row r="14" spans="1:8" s="128" customFormat="1" x14ac:dyDescent="0.25">
      <c r="A14" s="124"/>
      <c r="B14" s="62">
        <v>2910</v>
      </c>
      <c r="C14" s="79" t="s">
        <v>184</v>
      </c>
      <c r="D14" s="63">
        <v>0</v>
      </c>
      <c r="E14" s="63"/>
      <c r="F14" s="63"/>
      <c r="G14" s="379"/>
      <c r="H14" s="127"/>
    </row>
    <row r="15" spans="1:8" s="128" customFormat="1" x14ac:dyDescent="0.25">
      <c r="A15" s="124"/>
      <c r="B15" s="62">
        <v>2920</v>
      </c>
      <c r="C15" s="62" t="s">
        <v>25</v>
      </c>
      <c r="D15" s="63">
        <v>0</v>
      </c>
      <c r="E15" s="63"/>
      <c r="F15" s="63"/>
      <c r="G15" s="379"/>
      <c r="H15" s="127"/>
    </row>
    <row r="16" spans="1:8" s="131" customFormat="1" ht="9.75" customHeight="1" x14ac:dyDescent="0.25">
      <c r="A16" s="129"/>
      <c r="B16" s="62"/>
      <c r="C16" s="62"/>
      <c r="D16" s="65"/>
      <c r="E16" s="65"/>
      <c r="F16" s="65"/>
      <c r="G16" s="174"/>
      <c r="H16" s="130"/>
    </row>
    <row r="17" spans="1:9" s="128" customFormat="1" x14ac:dyDescent="0.25">
      <c r="A17" s="124"/>
      <c r="B17" s="62">
        <v>3210</v>
      </c>
      <c r="C17" s="79" t="s">
        <v>185</v>
      </c>
      <c r="D17" s="63"/>
      <c r="E17" s="63">
        <v>920</v>
      </c>
      <c r="F17" s="63">
        <v>1000</v>
      </c>
      <c r="G17" s="379" t="s">
        <v>80</v>
      </c>
      <c r="H17" s="127"/>
    </row>
    <row r="18" spans="1:9" s="128" customFormat="1" x14ac:dyDescent="0.25">
      <c r="A18" s="124"/>
      <c r="B18" s="62">
        <v>3220</v>
      </c>
      <c r="C18" s="62" t="s">
        <v>26</v>
      </c>
      <c r="D18" s="63"/>
      <c r="E18" s="63">
        <v>4210</v>
      </c>
      <c r="F18" s="63">
        <v>5000</v>
      </c>
      <c r="G18" s="379"/>
      <c r="H18" s="127"/>
    </row>
    <row r="19" spans="1:9" s="128" customFormat="1" x14ac:dyDescent="0.25">
      <c r="A19" s="124"/>
      <c r="B19" s="62">
        <v>3230</v>
      </c>
      <c r="C19" s="79" t="s">
        <v>186</v>
      </c>
      <c r="D19" s="63"/>
      <c r="E19" s="63">
        <v>1082</v>
      </c>
      <c r="F19" s="63">
        <v>1000</v>
      </c>
      <c r="G19" s="379"/>
      <c r="H19" s="127"/>
    </row>
    <row r="20" spans="1:9" s="128" customFormat="1" x14ac:dyDescent="0.25">
      <c r="A20" s="124"/>
      <c r="B20" s="62">
        <v>3240</v>
      </c>
      <c r="C20" s="62" t="s">
        <v>12</v>
      </c>
      <c r="D20" s="63"/>
      <c r="E20" s="63">
        <v>0</v>
      </c>
      <c r="F20" s="63">
        <v>0</v>
      </c>
      <c r="G20" s="379"/>
      <c r="H20" s="127"/>
    </row>
    <row r="21" spans="1:9" s="128" customFormat="1" x14ac:dyDescent="0.25">
      <c r="A21" s="124"/>
      <c r="B21" s="62">
        <v>3241</v>
      </c>
      <c r="C21" s="62" t="s">
        <v>27</v>
      </c>
      <c r="D21" s="63"/>
      <c r="E21" s="63">
        <v>0</v>
      </c>
      <c r="F21" s="63">
        <v>0</v>
      </c>
      <c r="G21" s="379"/>
      <c r="H21" s="127"/>
    </row>
    <row r="22" spans="1:9" s="128" customFormat="1" x14ac:dyDescent="0.25">
      <c r="A22" s="124"/>
      <c r="B22" s="62">
        <v>3242</v>
      </c>
      <c r="C22" s="62" t="s">
        <v>27</v>
      </c>
      <c r="D22" s="63"/>
      <c r="E22" s="63">
        <v>0</v>
      </c>
      <c r="F22" s="63">
        <v>0</v>
      </c>
      <c r="G22" s="379"/>
      <c r="H22" s="127"/>
      <c r="I22" s="132"/>
    </row>
    <row r="23" spans="1:9" s="128" customFormat="1" x14ac:dyDescent="0.25">
      <c r="A23" s="124"/>
      <c r="B23" s="62">
        <v>3250</v>
      </c>
      <c r="C23" s="62" t="s">
        <v>78</v>
      </c>
      <c r="D23" s="63"/>
      <c r="E23" s="63">
        <v>1480</v>
      </c>
      <c r="F23" s="63">
        <v>500</v>
      </c>
      <c r="G23" s="379"/>
      <c r="H23" s="127"/>
    </row>
    <row r="24" spans="1:9" s="128" customFormat="1" x14ac:dyDescent="0.25">
      <c r="A24" s="124"/>
      <c r="B24" s="62">
        <v>3260</v>
      </c>
      <c r="C24" s="62" t="s">
        <v>28</v>
      </c>
      <c r="D24" s="63"/>
      <c r="E24" s="63">
        <v>0</v>
      </c>
      <c r="F24" s="63">
        <v>0</v>
      </c>
      <c r="G24" s="379"/>
      <c r="H24" s="127"/>
    </row>
    <row r="25" spans="1:9" s="128" customFormat="1" x14ac:dyDescent="0.25">
      <c r="A25" s="124"/>
      <c r="B25" s="62">
        <v>3270</v>
      </c>
      <c r="C25" s="79" t="s">
        <v>187</v>
      </c>
      <c r="D25" s="63"/>
      <c r="E25" s="63">
        <v>0</v>
      </c>
      <c r="F25" s="63">
        <v>0</v>
      </c>
      <c r="G25" s="379"/>
      <c r="H25" s="127"/>
    </row>
    <row r="26" spans="1:9" s="128" customFormat="1" x14ac:dyDescent="0.25">
      <c r="A26" s="124"/>
      <c r="B26" s="62">
        <v>3271</v>
      </c>
      <c r="C26" s="62"/>
      <c r="D26" s="63"/>
      <c r="E26" s="63">
        <v>0</v>
      </c>
      <c r="F26" s="63">
        <v>0</v>
      </c>
      <c r="G26" s="379"/>
      <c r="H26" s="127"/>
    </row>
    <row r="27" spans="1:9" s="128" customFormat="1" x14ac:dyDescent="0.25">
      <c r="A27" s="124"/>
      <c r="B27" s="62">
        <v>3280</v>
      </c>
      <c r="C27" s="62" t="s">
        <v>13</v>
      </c>
      <c r="D27" s="63"/>
      <c r="E27" s="63">
        <v>0</v>
      </c>
      <c r="F27" s="63">
        <v>0</v>
      </c>
      <c r="G27" s="379"/>
      <c r="H27" s="127"/>
    </row>
    <row r="28" spans="1:9" s="128" customFormat="1" x14ac:dyDescent="0.25">
      <c r="A28" s="124"/>
      <c r="B28" s="62">
        <v>3290</v>
      </c>
      <c r="C28" s="62" t="s">
        <v>29</v>
      </c>
      <c r="D28" s="63"/>
      <c r="E28" s="63">
        <v>0</v>
      </c>
      <c r="F28" s="63">
        <v>0</v>
      </c>
      <c r="G28" s="379"/>
      <c r="H28" s="127"/>
    </row>
    <row r="29" spans="1:9" s="128" customFormat="1" x14ac:dyDescent="0.25">
      <c r="A29" s="124"/>
      <c r="B29" s="62">
        <v>3400</v>
      </c>
      <c r="C29" s="79" t="s">
        <v>188</v>
      </c>
      <c r="D29" s="63"/>
      <c r="E29" s="63">
        <v>0</v>
      </c>
      <c r="F29" s="63">
        <v>0</v>
      </c>
      <c r="G29" s="379"/>
      <c r="H29" s="127"/>
    </row>
    <row r="30" spans="1:9" s="131" customFormat="1" ht="9" customHeight="1" x14ac:dyDescent="0.25">
      <c r="A30" s="129"/>
      <c r="B30" s="62"/>
      <c r="C30" s="62"/>
      <c r="D30" s="65"/>
      <c r="E30" s="65"/>
      <c r="F30" s="65"/>
      <c r="G30" s="174"/>
      <c r="H30" s="130"/>
    </row>
    <row r="31" spans="1:9" s="128" customFormat="1" x14ac:dyDescent="0.25">
      <c r="A31" s="124"/>
      <c r="B31" s="62">
        <v>4310</v>
      </c>
      <c r="C31" s="62" t="s">
        <v>30</v>
      </c>
      <c r="D31" s="63"/>
      <c r="E31" s="63">
        <v>0</v>
      </c>
      <c r="F31" s="63">
        <v>0</v>
      </c>
      <c r="G31" s="379" t="s">
        <v>49</v>
      </c>
      <c r="H31" s="127"/>
    </row>
    <row r="32" spans="1:9" s="128" customFormat="1" x14ac:dyDescent="0.25">
      <c r="A32" s="124"/>
      <c r="B32" s="62">
        <v>4320</v>
      </c>
      <c r="C32" s="62" t="s">
        <v>31</v>
      </c>
      <c r="D32" s="63"/>
      <c r="E32" s="63">
        <v>874</v>
      </c>
      <c r="F32" s="63">
        <v>1000</v>
      </c>
      <c r="G32" s="379"/>
      <c r="H32" s="127"/>
    </row>
    <row r="33" spans="1:8" s="128" customFormat="1" x14ac:dyDescent="0.25">
      <c r="A33" s="124"/>
      <c r="B33" s="67">
        <v>5000</v>
      </c>
      <c r="C33" s="68" t="s">
        <v>5</v>
      </c>
      <c r="D33" s="63"/>
      <c r="E33" s="63">
        <v>0</v>
      </c>
      <c r="F33" s="63">
        <v>0</v>
      </c>
      <c r="G33" s="384" t="s">
        <v>91</v>
      </c>
      <c r="H33" s="127"/>
    </row>
    <row r="34" spans="1:8" s="128" customFormat="1" x14ac:dyDescent="0.25">
      <c r="A34" s="124"/>
      <c r="B34" s="67">
        <v>5330</v>
      </c>
      <c r="C34" s="153" t="s">
        <v>189</v>
      </c>
      <c r="D34" s="63"/>
      <c r="E34" s="63">
        <v>0</v>
      </c>
      <c r="F34" s="63">
        <v>0</v>
      </c>
      <c r="G34" s="384"/>
      <c r="H34" s="127"/>
    </row>
    <row r="35" spans="1:8" s="128" customFormat="1" x14ac:dyDescent="0.25">
      <c r="A35" s="124"/>
      <c r="B35" s="67">
        <v>5400</v>
      </c>
      <c r="C35" s="68" t="s">
        <v>6</v>
      </c>
      <c r="D35" s="63"/>
      <c r="E35" s="63">
        <v>0</v>
      </c>
      <c r="F35" s="63">
        <v>0</v>
      </c>
      <c r="G35" s="384"/>
      <c r="H35" s="127"/>
    </row>
    <row r="36" spans="1:8" s="128" customFormat="1" x14ac:dyDescent="0.25">
      <c r="A36" s="124"/>
      <c r="B36" s="62">
        <v>6310</v>
      </c>
      <c r="C36" s="62" t="s">
        <v>7</v>
      </c>
      <c r="D36" s="63"/>
      <c r="E36" s="63">
        <v>0</v>
      </c>
      <c r="F36" s="63">
        <v>0</v>
      </c>
      <c r="G36" s="379" t="s">
        <v>50</v>
      </c>
      <c r="H36" s="127"/>
    </row>
    <row r="37" spans="1:8" s="128" customFormat="1" x14ac:dyDescent="0.25">
      <c r="A37" s="124"/>
      <c r="B37" s="62">
        <v>6320</v>
      </c>
      <c r="C37" s="62" t="s">
        <v>32</v>
      </c>
      <c r="D37" s="63"/>
      <c r="E37" s="63">
        <v>0</v>
      </c>
      <c r="F37" s="63">
        <v>0</v>
      </c>
      <c r="G37" s="379"/>
      <c r="H37" s="127"/>
    </row>
    <row r="38" spans="1:8" s="128" customFormat="1" x14ac:dyDescent="0.25">
      <c r="A38" s="124"/>
      <c r="B38" s="62">
        <v>6550</v>
      </c>
      <c r="C38" s="62" t="s">
        <v>33</v>
      </c>
      <c r="D38" s="63"/>
      <c r="E38" s="63">
        <v>0</v>
      </c>
      <c r="F38" s="63">
        <v>0</v>
      </c>
      <c r="G38" s="379"/>
      <c r="H38" s="127"/>
    </row>
    <row r="39" spans="1:8" s="128" customFormat="1" x14ac:dyDescent="0.25">
      <c r="A39" s="124"/>
      <c r="B39" s="62">
        <v>6710</v>
      </c>
      <c r="C39" s="62" t="s">
        <v>34</v>
      </c>
      <c r="D39" s="63"/>
      <c r="E39" s="63">
        <v>0</v>
      </c>
      <c r="F39" s="63">
        <v>0</v>
      </c>
      <c r="G39" s="379"/>
      <c r="H39" s="127"/>
    </row>
    <row r="40" spans="1:8" s="128" customFormat="1" x14ac:dyDescent="0.25">
      <c r="A40" s="124"/>
      <c r="B40" s="62">
        <v>6720</v>
      </c>
      <c r="C40" s="62" t="s">
        <v>35</v>
      </c>
      <c r="D40" s="63"/>
      <c r="E40" s="63">
        <v>3819</v>
      </c>
      <c r="F40" s="63">
        <v>4000</v>
      </c>
      <c r="G40" s="379"/>
      <c r="H40" s="127"/>
    </row>
    <row r="41" spans="1:8" s="128" customFormat="1" x14ac:dyDescent="0.25">
      <c r="A41" s="124"/>
      <c r="B41" s="62">
        <v>6810</v>
      </c>
      <c r="C41" s="171" t="s">
        <v>167</v>
      </c>
      <c r="D41" s="63"/>
      <c r="E41" s="63">
        <v>0</v>
      </c>
      <c r="F41" s="63">
        <v>0</v>
      </c>
      <c r="G41" s="379"/>
      <c r="H41" s="127"/>
    </row>
    <row r="42" spans="1:8" s="128" customFormat="1" x14ac:dyDescent="0.25">
      <c r="A42" s="124"/>
      <c r="B42" s="62">
        <v>6910</v>
      </c>
      <c r="C42" s="62" t="s">
        <v>8</v>
      </c>
      <c r="D42" s="63"/>
      <c r="E42" s="63">
        <v>0</v>
      </c>
      <c r="F42" s="63">
        <v>0</v>
      </c>
      <c r="G42" s="379"/>
      <c r="H42" s="127"/>
    </row>
    <row r="43" spans="1:8" s="128" customFormat="1" x14ac:dyDescent="0.25">
      <c r="A43" s="124"/>
      <c r="B43" s="62">
        <v>6940</v>
      </c>
      <c r="C43" s="62" t="s">
        <v>9</v>
      </c>
      <c r="D43" s="63"/>
      <c r="E43" s="63">
        <v>0</v>
      </c>
      <c r="F43" s="63">
        <v>0</v>
      </c>
      <c r="G43" s="379"/>
      <c r="H43" s="127"/>
    </row>
    <row r="44" spans="1:8" s="128" customFormat="1" x14ac:dyDescent="0.25">
      <c r="A44" s="124"/>
      <c r="B44" s="62">
        <v>6990</v>
      </c>
      <c r="C44" s="62" t="s">
        <v>1</v>
      </c>
      <c r="D44" s="63"/>
      <c r="E44" s="63">
        <v>500</v>
      </c>
      <c r="F44" s="63">
        <v>500</v>
      </c>
      <c r="G44" s="379"/>
      <c r="H44" s="127"/>
    </row>
    <row r="45" spans="1:8" s="128" customFormat="1" x14ac:dyDescent="0.25">
      <c r="A45" s="124"/>
      <c r="B45" s="62">
        <v>7100</v>
      </c>
      <c r="C45" s="62" t="s">
        <v>36</v>
      </c>
      <c r="D45" s="63"/>
      <c r="E45" s="63">
        <v>0</v>
      </c>
      <c r="F45" s="63">
        <v>0</v>
      </c>
      <c r="G45" s="379" t="s">
        <v>51</v>
      </c>
      <c r="H45" s="127"/>
    </row>
    <row r="46" spans="1:8" s="128" customFormat="1" x14ac:dyDescent="0.25">
      <c r="A46" s="124"/>
      <c r="B46" s="62">
        <v>7120</v>
      </c>
      <c r="C46" s="79" t="s">
        <v>190</v>
      </c>
      <c r="D46" s="63"/>
      <c r="E46" s="63">
        <v>0</v>
      </c>
      <c r="F46" s="63">
        <v>500</v>
      </c>
      <c r="G46" s="379"/>
      <c r="H46" s="127"/>
    </row>
    <row r="47" spans="1:8" s="128" customFormat="1" x14ac:dyDescent="0.25">
      <c r="A47" s="124"/>
      <c r="B47" s="62">
        <v>7330</v>
      </c>
      <c r="C47" s="62" t="s">
        <v>37</v>
      </c>
      <c r="D47" s="63"/>
      <c r="E47" s="63">
        <v>0</v>
      </c>
      <c r="F47" s="63">
        <v>0</v>
      </c>
      <c r="G47" s="379" t="s">
        <v>10</v>
      </c>
      <c r="H47" s="127"/>
    </row>
    <row r="48" spans="1:8" s="128" customFormat="1" x14ac:dyDescent="0.25">
      <c r="A48" s="124"/>
      <c r="B48" s="62">
        <v>7340</v>
      </c>
      <c r="C48" s="62" t="s">
        <v>38</v>
      </c>
      <c r="D48" s="63"/>
      <c r="E48" s="63">
        <v>0</v>
      </c>
      <c r="F48" s="63">
        <v>0</v>
      </c>
      <c r="G48" s="379"/>
      <c r="H48" s="127"/>
    </row>
    <row r="49" spans="1:8" s="128" customFormat="1" x14ac:dyDescent="0.25">
      <c r="A49" s="124"/>
      <c r="B49" s="62">
        <v>7350</v>
      </c>
      <c r="C49" s="62" t="s">
        <v>39</v>
      </c>
      <c r="D49" s="63"/>
      <c r="E49" s="63">
        <v>0</v>
      </c>
      <c r="F49" s="63">
        <v>0</v>
      </c>
      <c r="G49" s="379"/>
      <c r="H49" s="127"/>
    </row>
    <row r="50" spans="1:8" s="128" customFormat="1" x14ac:dyDescent="0.25">
      <c r="A50" s="124"/>
      <c r="B50" s="62">
        <v>7360</v>
      </c>
      <c r="C50" s="62" t="s">
        <v>40</v>
      </c>
      <c r="D50" s="63"/>
      <c r="E50" s="63">
        <v>0</v>
      </c>
      <c r="F50" s="63">
        <v>0</v>
      </c>
      <c r="G50" s="379"/>
      <c r="H50" s="127"/>
    </row>
    <row r="51" spans="1:8" s="128" customFormat="1" x14ac:dyDescent="0.25">
      <c r="A51" s="124"/>
      <c r="B51" s="62">
        <v>7361</v>
      </c>
      <c r="C51" s="62" t="s">
        <v>41</v>
      </c>
      <c r="D51" s="63"/>
      <c r="E51" s="63">
        <v>0</v>
      </c>
      <c r="F51" s="63">
        <v>0</v>
      </c>
      <c r="G51" s="379"/>
      <c r="H51" s="127"/>
    </row>
    <row r="52" spans="1:8" s="128" customFormat="1" x14ac:dyDescent="0.25">
      <c r="A52" s="124"/>
      <c r="B52" s="62">
        <v>7362</v>
      </c>
      <c r="C52" s="62" t="s">
        <v>41</v>
      </c>
      <c r="D52" s="63"/>
      <c r="E52" s="63">
        <v>0</v>
      </c>
      <c r="F52" s="63">
        <v>0</v>
      </c>
      <c r="G52" s="379"/>
      <c r="H52" s="127"/>
    </row>
    <row r="53" spans="1:8" s="128" customFormat="1" x14ac:dyDescent="0.25">
      <c r="A53" s="124"/>
      <c r="B53" s="62">
        <v>7500</v>
      </c>
      <c r="C53" s="62" t="s">
        <v>42</v>
      </c>
      <c r="D53" s="63"/>
      <c r="E53" s="63">
        <v>0</v>
      </c>
      <c r="F53" s="63">
        <v>0</v>
      </c>
      <c r="G53" s="379"/>
      <c r="H53" s="127"/>
    </row>
    <row r="54" spans="1:8" s="128" customFormat="1" x14ac:dyDescent="0.25">
      <c r="A54" s="124"/>
      <c r="B54" s="62">
        <v>7710</v>
      </c>
      <c r="C54" s="79" t="s">
        <v>191</v>
      </c>
      <c r="D54" s="63"/>
      <c r="E54" s="63">
        <v>130</v>
      </c>
      <c r="F54" s="63">
        <v>900</v>
      </c>
      <c r="G54" s="379"/>
      <c r="H54" s="127"/>
    </row>
    <row r="55" spans="1:8" s="128" customFormat="1" x14ac:dyDescent="0.25">
      <c r="A55" s="124"/>
      <c r="B55" s="62">
        <v>7711</v>
      </c>
      <c r="C55" s="79" t="s">
        <v>192</v>
      </c>
      <c r="D55" s="63"/>
      <c r="E55" s="63">
        <v>0</v>
      </c>
      <c r="F55" s="63">
        <v>1000</v>
      </c>
      <c r="G55" s="379"/>
      <c r="H55" s="127"/>
    </row>
    <row r="56" spans="1:8" s="128" customFormat="1" x14ac:dyDescent="0.25">
      <c r="A56" s="124"/>
      <c r="B56" s="62">
        <v>7790</v>
      </c>
      <c r="C56" s="62" t="s">
        <v>10</v>
      </c>
      <c r="D56" s="63"/>
      <c r="E56" s="63">
        <v>0</v>
      </c>
      <c r="F56" s="63">
        <v>300</v>
      </c>
      <c r="G56" s="379"/>
      <c r="H56" s="127"/>
    </row>
    <row r="57" spans="1:8" s="128" customFormat="1" x14ac:dyDescent="0.25">
      <c r="A57" s="124"/>
      <c r="B57" s="62">
        <v>7791</v>
      </c>
      <c r="C57" s="62" t="s">
        <v>43</v>
      </c>
      <c r="D57" s="63"/>
      <c r="E57" s="63">
        <v>0</v>
      </c>
      <c r="F57" s="63">
        <v>0</v>
      </c>
      <c r="G57" s="379"/>
      <c r="H57" s="127"/>
    </row>
    <row r="58" spans="1:8" s="128" customFormat="1" x14ac:dyDescent="0.25">
      <c r="A58" s="124"/>
      <c r="B58" s="62">
        <v>7800</v>
      </c>
      <c r="C58" s="62" t="s">
        <v>44</v>
      </c>
      <c r="D58" s="63"/>
      <c r="E58" s="63">
        <v>0</v>
      </c>
      <c r="F58" s="63">
        <v>0</v>
      </c>
      <c r="G58" s="379"/>
      <c r="H58" s="127"/>
    </row>
    <row r="59" spans="1:8" s="131" customFormat="1" ht="10.5" customHeight="1" x14ac:dyDescent="0.25">
      <c r="A59" s="129"/>
      <c r="B59" s="62"/>
      <c r="C59" s="62"/>
      <c r="D59" s="65"/>
      <c r="E59" s="65"/>
      <c r="F59" s="65"/>
      <c r="G59" s="174"/>
      <c r="H59" s="130"/>
    </row>
    <row r="60" spans="1:8" s="128" customFormat="1" x14ac:dyDescent="0.25">
      <c r="A60" s="124"/>
      <c r="B60" s="62">
        <v>8050</v>
      </c>
      <c r="C60" s="62" t="s">
        <v>18</v>
      </c>
      <c r="D60" s="63"/>
      <c r="E60" s="63">
        <v>1214.5899999999999</v>
      </c>
      <c r="F60" s="63">
        <v>0</v>
      </c>
      <c r="G60" s="385" t="s">
        <v>90</v>
      </c>
      <c r="H60" s="127"/>
    </row>
    <row r="61" spans="1:8" s="128" customFormat="1" x14ac:dyDescent="0.25">
      <c r="A61" s="124"/>
      <c r="B61" s="62">
        <v>8170</v>
      </c>
      <c r="C61" s="62" t="s">
        <v>88</v>
      </c>
      <c r="D61" s="63"/>
      <c r="E61" s="63">
        <v>0</v>
      </c>
      <c r="F61" s="63">
        <v>0</v>
      </c>
      <c r="G61" s="385"/>
      <c r="H61" s="127"/>
    </row>
    <row r="62" spans="1:8" s="128" customFormat="1" x14ac:dyDescent="0.25">
      <c r="A62" s="124"/>
      <c r="B62" s="62">
        <v>8900</v>
      </c>
      <c r="C62" s="62" t="s">
        <v>89</v>
      </c>
      <c r="D62" s="63"/>
      <c r="E62" s="63">
        <v>0</v>
      </c>
      <c r="F62" s="63">
        <v>0</v>
      </c>
      <c r="G62" s="68"/>
      <c r="H62" s="127"/>
    </row>
    <row r="63" spans="1:8" ht="27" customHeight="1" x14ac:dyDescent="0.25">
      <c r="B63" s="203"/>
      <c r="C63" s="203"/>
      <c r="D63" s="204"/>
      <c r="E63" s="204"/>
      <c r="F63" s="204"/>
      <c r="G63" s="30"/>
    </row>
    <row r="64" spans="1:8" x14ac:dyDescent="0.25">
      <c r="A64" s="20"/>
      <c r="B64" s="70" t="s">
        <v>118</v>
      </c>
      <c r="C64" s="60"/>
      <c r="D64" s="64">
        <f>SUM(D6:D11)</f>
        <v>26532.080000000002</v>
      </c>
      <c r="E64" s="64"/>
      <c r="F64" s="64"/>
      <c r="G64" s="22"/>
    </row>
    <row r="65" spans="1:10" s="13" customFormat="1" x14ac:dyDescent="0.25">
      <c r="A65" s="59"/>
      <c r="B65" s="70" t="s">
        <v>117</v>
      </c>
      <c r="C65" s="60"/>
      <c r="D65" s="69">
        <f>SUM(D12:D15)</f>
        <v>26532.080000000002</v>
      </c>
      <c r="E65" s="66"/>
      <c r="F65" s="66"/>
      <c r="G65" s="22"/>
    </row>
    <row r="66" spans="1:10" s="13" customFormat="1" x14ac:dyDescent="0.25">
      <c r="A66" s="59"/>
      <c r="B66" s="70" t="s">
        <v>116</v>
      </c>
      <c r="C66" s="60"/>
      <c r="D66" s="66"/>
      <c r="E66" s="66">
        <f>SUM(E17:E29)+E60</f>
        <v>8906.59</v>
      </c>
      <c r="F66" s="66">
        <f>SUM(F17:F29)+F60</f>
        <v>7500</v>
      </c>
      <c r="G66" s="22"/>
    </row>
    <row r="67" spans="1:10" s="13" customFormat="1" x14ac:dyDescent="0.25">
      <c r="A67" s="59"/>
      <c r="B67" s="70" t="s">
        <v>115</v>
      </c>
      <c r="C67" s="60"/>
      <c r="D67" s="66"/>
      <c r="E67" s="69">
        <f>SUM(E31:E58)+E61</f>
        <v>5323</v>
      </c>
      <c r="F67" s="69">
        <f>SUM(F31:F58)+F61</f>
        <v>8200</v>
      </c>
      <c r="G67" s="22"/>
    </row>
    <row r="68" spans="1:10" s="162" customFormat="1" ht="32.25" customHeight="1" x14ac:dyDescent="0.25">
      <c r="B68" s="163" t="s">
        <v>120</v>
      </c>
      <c r="D68" s="164" t="str">
        <f>IF(D64=D65,"IB er lagt inn riktig!","IB erlagt inn feil!")</f>
        <v>IB er lagt inn riktig!</v>
      </c>
      <c r="E68" s="165"/>
      <c r="F68" s="166"/>
    </row>
    <row r="70" spans="1:10" s="177" customFormat="1" ht="48" customHeight="1" x14ac:dyDescent="0.25">
      <c r="B70" s="24"/>
      <c r="C70" s="24"/>
      <c r="E70" s="205"/>
      <c r="F70" s="205"/>
      <c r="G70" s="24"/>
    </row>
    <row r="71" spans="1:10" ht="42.75" customHeight="1" x14ac:dyDescent="0.25">
      <c r="B71" s="376" t="s">
        <v>124</v>
      </c>
      <c r="C71" s="376"/>
      <c r="D71" s="376"/>
      <c r="E71" s="376"/>
      <c r="F71" s="376"/>
      <c r="G71" s="376"/>
      <c r="H71" s="206"/>
      <c r="I71" s="206"/>
      <c r="J71" s="207"/>
    </row>
    <row r="72" spans="1:10" x14ac:dyDescent="0.25">
      <c r="B72" s="208"/>
      <c r="C72" s="209"/>
      <c r="D72" s="209"/>
      <c r="E72" s="209"/>
      <c r="F72" s="209"/>
      <c r="G72" s="209"/>
      <c r="H72" s="210"/>
      <c r="I72" s="210"/>
    </row>
    <row r="73" spans="1:10" ht="36" customHeight="1" x14ac:dyDescent="0.25">
      <c r="B73" s="372" t="s">
        <v>152</v>
      </c>
      <c r="C73" s="372"/>
      <c r="D73" s="372"/>
      <c r="E73" s="372"/>
      <c r="F73" s="372"/>
      <c r="G73" s="372"/>
      <c r="H73" s="240"/>
      <c r="I73" s="240"/>
    </row>
    <row r="74" spans="1:10" ht="15.75" customHeight="1" x14ac:dyDescent="0.25">
      <c r="B74" s="367" t="s">
        <v>125</v>
      </c>
      <c r="C74" s="367"/>
      <c r="D74" s="367"/>
      <c r="E74" s="367"/>
      <c r="F74" s="367"/>
      <c r="G74" s="367"/>
      <c r="H74" s="210"/>
      <c r="I74" s="210"/>
    </row>
    <row r="75" spans="1:10" x14ac:dyDescent="0.25">
      <c r="B75" s="367" t="s">
        <v>126</v>
      </c>
      <c r="C75" s="367"/>
      <c r="D75" s="367"/>
      <c r="E75" s="367"/>
      <c r="F75" s="367"/>
      <c r="G75" s="367"/>
      <c r="H75" s="210"/>
      <c r="I75" s="210"/>
    </row>
    <row r="76" spans="1:10" ht="15.75" customHeight="1" x14ac:dyDescent="0.25">
      <c r="B76" s="367" t="s">
        <v>127</v>
      </c>
      <c r="C76" s="367"/>
      <c r="D76" s="367"/>
      <c r="E76" s="367"/>
      <c r="F76" s="367"/>
      <c r="G76" s="367"/>
      <c r="H76" s="210"/>
      <c r="I76" s="210"/>
    </row>
    <row r="77" spans="1:10" x14ac:dyDescent="0.25">
      <c r="B77" s="367" t="s">
        <v>128</v>
      </c>
      <c r="C77" s="367"/>
      <c r="D77" s="367"/>
      <c r="E77" s="367"/>
      <c r="F77" s="367"/>
      <c r="G77" s="367"/>
      <c r="H77" s="210"/>
      <c r="I77" s="210"/>
    </row>
    <row r="78" spans="1:10" x14ac:dyDescent="0.25">
      <c r="B78" s="367" t="s">
        <v>129</v>
      </c>
      <c r="C78" s="383"/>
      <c r="D78" s="383"/>
      <c r="E78" s="383"/>
      <c r="F78" s="383"/>
      <c r="G78" s="383"/>
      <c r="H78" s="210"/>
      <c r="I78" s="210"/>
    </row>
    <row r="79" spans="1:10" x14ac:dyDescent="0.25">
      <c r="B79" s="367" t="s">
        <v>130</v>
      </c>
      <c r="C79" s="383"/>
      <c r="D79" s="383"/>
      <c r="E79" s="383"/>
      <c r="F79" s="383"/>
      <c r="G79" s="383"/>
      <c r="H79" s="210"/>
      <c r="I79" s="210"/>
    </row>
    <row r="80" spans="1:10" x14ac:dyDescent="0.25">
      <c r="B80" s="386" t="s">
        <v>207</v>
      </c>
      <c r="C80" s="383"/>
      <c r="D80" s="383"/>
      <c r="E80" s="383"/>
      <c r="F80" s="383"/>
      <c r="G80" s="383"/>
      <c r="H80" s="210"/>
      <c r="I80" s="210"/>
    </row>
    <row r="81" spans="2:9" x14ac:dyDescent="0.25">
      <c r="B81" s="367"/>
      <c r="C81" s="367"/>
      <c r="D81" s="367"/>
      <c r="E81" s="367"/>
      <c r="F81" s="367"/>
      <c r="G81" s="367"/>
      <c r="H81" s="210"/>
      <c r="I81" s="210"/>
    </row>
    <row r="82" spans="2:9" x14ac:dyDescent="0.25">
      <c r="B82" s="367" t="s">
        <v>131</v>
      </c>
      <c r="C82" s="367"/>
      <c r="D82" s="367"/>
      <c r="E82" s="367"/>
      <c r="F82" s="367"/>
      <c r="G82" s="367"/>
      <c r="H82" s="211"/>
      <c r="I82" s="212"/>
    </row>
    <row r="83" spans="2:9" x14ac:dyDescent="0.25">
      <c r="B83" s="367" t="s">
        <v>153</v>
      </c>
      <c r="C83" s="367"/>
      <c r="D83" s="367"/>
      <c r="E83" s="367"/>
      <c r="F83" s="367"/>
      <c r="G83" s="367"/>
      <c r="H83" s="210"/>
      <c r="I83" s="210"/>
    </row>
    <row r="84" spans="2:9" x14ac:dyDescent="0.25">
      <c r="B84" s="238"/>
      <c r="C84" s="238"/>
      <c r="D84" s="238"/>
      <c r="E84" s="238"/>
      <c r="F84" s="238"/>
      <c r="G84" s="238"/>
      <c r="H84" s="210"/>
      <c r="I84" s="210"/>
    </row>
    <row r="85" spans="2:9" x14ac:dyDescent="0.25">
      <c r="B85" s="367" t="s">
        <v>21</v>
      </c>
      <c r="C85" s="367"/>
      <c r="D85" s="367"/>
      <c r="E85" s="367"/>
      <c r="F85" s="367"/>
      <c r="G85" s="367"/>
      <c r="H85" s="211"/>
      <c r="I85" s="212"/>
    </row>
    <row r="86" spans="2:9" x14ac:dyDescent="0.25">
      <c r="B86" s="367" t="s">
        <v>154</v>
      </c>
      <c r="C86" s="367"/>
      <c r="D86" s="367"/>
      <c r="E86" s="367"/>
      <c r="F86" s="367"/>
      <c r="G86" s="367"/>
      <c r="H86" s="210"/>
      <c r="I86" s="210"/>
    </row>
    <row r="87" spans="2:9" x14ac:dyDescent="0.25">
      <c r="B87" s="238"/>
      <c r="C87" s="238"/>
      <c r="D87" s="238"/>
      <c r="E87" s="239"/>
      <c r="F87" s="239"/>
      <c r="G87" s="239"/>
      <c r="H87" s="211"/>
      <c r="I87" s="212"/>
    </row>
    <row r="88" spans="2:9" x14ac:dyDescent="0.25">
      <c r="B88" s="367" t="s">
        <v>22</v>
      </c>
      <c r="C88" s="367"/>
      <c r="D88" s="367"/>
      <c r="E88" s="367"/>
      <c r="F88" s="367"/>
      <c r="G88" s="367"/>
      <c r="H88" s="211"/>
      <c r="I88" s="212"/>
    </row>
    <row r="89" spans="2:9" x14ac:dyDescent="0.25">
      <c r="B89" s="367" t="s">
        <v>155</v>
      </c>
      <c r="C89" s="367"/>
      <c r="D89" s="367"/>
      <c r="E89" s="367"/>
      <c r="F89" s="367"/>
      <c r="G89" s="367"/>
      <c r="H89" s="210"/>
      <c r="I89" s="210"/>
    </row>
    <row r="90" spans="2:9" x14ac:dyDescent="0.25">
      <c r="B90" s="238"/>
      <c r="C90" s="238"/>
      <c r="D90" s="238"/>
      <c r="E90" s="239"/>
      <c r="F90" s="239"/>
      <c r="G90" s="239"/>
      <c r="H90" s="211"/>
      <c r="I90" s="212"/>
    </row>
    <row r="91" spans="2:9" x14ac:dyDescent="0.25">
      <c r="B91" s="367" t="s">
        <v>82</v>
      </c>
      <c r="C91" s="367"/>
      <c r="D91" s="367"/>
      <c r="E91" s="367"/>
      <c r="F91" s="367"/>
      <c r="G91" s="367"/>
      <c r="H91" s="211"/>
      <c r="I91" s="212"/>
    </row>
    <row r="92" spans="2:9" x14ac:dyDescent="0.25">
      <c r="B92" s="367" t="s">
        <v>83</v>
      </c>
      <c r="C92" s="367"/>
      <c r="D92" s="367"/>
      <c r="E92" s="367"/>
      <c r="F92" s="367"/>
      <c r="G92" s="367"/>
      <c r="H92" s="210"/>
      <c r="I92" s="210"/>
    </row>
    <row r="93" spans="2:9" x14ac:dyDescent="0.25">
      <c r="B93" s="238"/>
      <c r="C93" s="238"/>
      <c r="D93" s="238"/>
      <c r="E93" s="239"/>
      <c r="F93" s="239"/>
      <c r="G93" s="239"/>
      <c r="H93" s="211"/>
      <c r="I93" s="212"/>
    </row>
    <row r="94" spans="2:9" x14ac:dyDescent="0.25">
      <c r="B94" s="370" t="s">
        <v>204</v>
      </c>
      <c r="C94" s="367"/>
      <c r="D94" s="367"/>
      <c r="E94" s="367"/>
      <c r="F94" s="367"/>
      <c r="G94" s="367"/>
      <c r="H94" s="213"/>
      <c r="I94" s="212"/>
    </row>
    <row r="95" spans="2:9" ht="65.25" customHeight="1" x14ac:dyDescent="0.25">
      <c r="B95" s="371" t="s">
        <v>205</v>
      </c>
      <c r="C95" s="372"/>
      <c r="D95" s="372"/>
      <c r="E95" s="372"/>
      <c r="F95" s="372"/>
      <c r="G95" s="372"/>
      <c r="H95" s="240"/>
      <c r="I95" s="240"/>
    </row>
    <row r="96" spans="2:9" x14ac:dyDescent="0.25">
      <c r="B96" s="238"/>
      <c r="C96" s="238"/>
      <c r="D96" s="238"/>
      <c r="E96" s="239"/>
      <c r="F96" s="239"/>
      <c r="G96" s="239"/>
      <c r="H96" s="211"/>
      <c r="I96" s="212"/>
    </row>
    <row r="97" spans="2:10" s="218" customFormat="1" x14ac:dyDescent="0.25">
      <c r="B97" s="214" t="s">
        <v>102</v>
      </c>
      <c r="C97" s="366" t="s">
        <v>85</v>
      </c>
      <c r="D97" s="366"/>
      <c r="E97" s="366"/>
      <c r="F97" s="366"/>
      <c r="G97" s="366"/>
      <c r="H97" s="215"/>
      <c r="I97" s="216"/>
      <c r="J97" s="217"/>
    </row>
    <row r="98" spans="2:10" x14ac:dyDescent="0.25">
      <c r="B98" s="238"/>
      <c r="C98" s="238"/>
      <c r="D98" s="238"/>
      <c r="E98" s="239"/>
      <c r="F98" s="239"/>
      <c r="G98" s="239"/>
      <c r="H98" s="211"/>
      <c r="I98" s="212"/>
    </row>
    <row r="99" spans="2:10" x14ac:dyDescent="0.25">
      <c r="B99" s="367" t="s">
        <v>84</v>
      </c>
      <c r="C99" s="367"/>
      <c r="D99" s="367"/>
      <c r="E99" s="367"/>
      <c r="F99" s="367"/>
      <c r="G99" s="367"/>
      <c r="H99" s="211"/>
      <c r="I99" s="212"/>
    </row>
    <row r="100" spans="2:10" ht="32.1" customHeight="1" x14ac:dyDescent="0.25">
      <c r="B100" s="367" t="s">
        <v>101</v>
      </c>
      <c r="C100" s="367"/>
      <c r="D100" s="367"/>
      <c r="E100" s="367"/>
      <c r="F100" s="367"/>
      <c r="G100" s="367"/>
      <c r="H100" s="210"/>
      <c r="I100" s="210"/>
    </row>
    <row r="101" spans="2:10" x14ac:dyDescent="0.25">
      <c r="B101" s="238"/>
      <c r="C101" s="238"/>
      <c r="D101" s="238"/>
      <c r="E101" s="239"/>
      <c r="F101" s="239"/>
      <c r="G101" s="239"/>
      <c r="H101" s="211"/>
      <c r="I101" s="212"/>
    </row>
    <row r="102" spans="2:10" x14ac:dyDescent="0.25">
      <c r="B102" s="368" t="s">
        <v>45</v>
      </c>
      <c r="C102" s="368"/>
      <c r="D102" s="368"/>
      <c r="E102" s="368"/>
      <c r="F102" s="368"/>
      <c r="G102" s="368"/>
      <c r="H102" s="219"/>
      <c r="I102" s="219"/>
    </row>
    <row r="103" spans="2:10" ht="31.5" customHeight="1" x14ac:dyDescent="0.25">
      <c r="B103" s="366" t="s">
        <v>156</v>
      </c>
      <c r="C103" s="366"/>
      <c r="D103" s="366"/>
      <c r="E103" s="366"/>
      <c r="F103" s="366"/>
      <c r="G103" s="366"/>
      <c r="H103" s="220"/>
      <c r="I103" s="220"/>
    </row>
    <row r="104" spans="2:10" x14ac:dyDescent="0.25">
      <c r="B104" s="238"/>
      <c r="C104" s="238"/>
      <c r="D104" s="238"/>
      <c r="E104" s="239"/>
      <c r="F104" s="239"/>
      <c r="G104" s="239"/>
      <c r="H104" s="221"/>
      <c r="I104" s="222"/>
    </row>
    <row r="105" spans="2:10" x14ac:dyDescent="0.25">
      <c r="B105" s="214" t="s">
        <v>19</v>
      </c>
      <c r="C105" s="369" t="s">
        <v>46</v>
      </c>
      <c r="D105" s="369"/>
      <c r="E105" s="369"/>
      <c r="F105" s="369"/>
      <c r="G105" s="369"/>
      <c r="H105" s="221"/>
      <c r="I105" s="222"/>
    </row>
    <row r="106" spans="2:10" x14ac:dyDescent="0.25">
      <c r="B106" s="223"/>
      <c r="C106" s="223"/>
      <c r="D106" s="223"/>
      <c r="E106" s="224"/>
      <c r="F106" s="224"/>
      <c r="G106" s="224"/>
      <c r="H106" s="221"/>
      <c r="I106" s="222"/>
    </row>
    <row r="107" spans="2:10" x14ac:dyDescent="0.25">
      <c r="B107" s="162"/>
      <c r="C107" s="162"/>
      <c r="D107" s="162"/>
      <c r="E107" s="225"/>
      <c r="F107" s="225"/>
      <c r="G107" s="225"/>
      <c r="I107" s="13"/>
    </row>
    <row r="109" spans="2:10" s="33" customFormat="1" x14ac:dyDescent="0.25">
      <c r="B109" s="30"/>
      <c r="C109" s="30"/>
      <c r="G109" s="30"/>
    </row>
  </sheetData>
  <sheetProtection formatCells="0" formatRows="0" insertRows="0" deleteRows="0"/>
  <mergeCells count="38">
    <mergeCell ref="B83:G83"/>
    <mergeCell ref="B85:G85"/>
    <mergeCell ref="B86:G86"/>
    <mergeCell ref="G33:G35"/>
    <mergeCell ref="G36:G44"/>
    <mergeCell ref="G47:G58"/>
    <mergeCell ref="G45:G46"/>
    <mergeCell ref="G60:G61"/>
    <mergeCell ref="B79:G79"/>
    <mergeCell ref="B80:G80"/>
    <mergeCell ref="B81:G81"/>
    <mergeCell ref="B82:G82"/>
    <mergeCell ref="B75:G75"/>
    <mergeCell ref="B76:G76"/>
    <mergeCell ref="B77:G77"/>
    <mergeCell ref="B78:G78"/>
    <mergeCell ref="E2:G2"/>
    <mergeCell ref="B71:G71"/>
    <mergeCell ref="B73:G73"/>
    <mergeCell ref="B74:G74"/>
    <mergeCell ref="B2:C2"/>
    <mergeCell ref="G6:G11"/>
    <mergeCell ref="G12:G15"/>
    <mergeCell ref="G17:G29"/>
    <mergeCell ref="G31:G32"/>
    <mergeCell ref="B3:G3"/>
    <mergeCell ref="C105:G105"/>
    <mergeCell ref="B88:G88"/>
    <mergeCell ref="B89:G89"/>
    <mergeCell ref="B91:G91"/>
    <mergeCell ref="B92:G92"/>
    <mergeCell ref="B94:G94"/>
    <mergeCell ref="B95:G95"/>
    <mergeCell ref="C97:G97"/>
    <mergeCell ref="B99:G99"/>
    <mergeCell ref="B100:G100"/>
    <mergeCell ref="B102:G102"/>
    <mergeCell ref="B103:G103"/>
  </mergeCells>
  <phoneticPr fontId="0" type="noConversion"/>
  <conditionalFormatting sqref="B4:B63 B1:B2 B87:B88 B70:B71 B104:B65528 B82 B85 B90:B91 B93:B94 B96:B99 B101:B102">
    <cfRule type="cellIs" dxfId="43" priority="6" operator="between">
      <formula>8000</formula>
      <formula>8999</formula>
    </cfRule>
    <cfRule type="cellIs" dxfId="42" priority="7" operator="between">
      <formula>4000</formula>
      <formula>7999</formula>
    </cfRule>
    <cfRule type="cellIs" dxfId="41" priority="8" operator="between">
      <formula>3000</formula>
      <formula>3999</formula>
    </cfRule>
    <cfRule type="cellIs" dxfId="40" priority="9" operator="between">
      <formula>1000</formula>
      <formula>2999</formula>
    </cfRule>
  </conditionalFormatting>
  <conditionalFormatting sqref="D1:F1 D108:F65535 E106:G107 E71:G72 E74:G77 E81:G81 E83:G84 E86:G87 E89:G90 E92:G93 E96:G96 E98:G98 E100:G102 E104:G104 D70:F70 D4:F68">
    <cfRule type="cellIs" dxfId="39" priority="3" operator="lessThan">
      <formula>0</formula>
    </cfRule>
  </conditionalFormatting>
  <conditionalFormatting sqref="D68">
    <cfRule type="containsText" dxfId="38" priority="1" operator="containsText" text="feil">
      <formula>NOT(ISERROR(SEARCH("feil",D68)))</formula>
    </cfRule>
    <cfRule type="containsText" dxfId="37" priority="2" operator="containsText" text="riktig">
      <formula>NOT(ISERROR(SEARCH("riktig",D68)))</formula>
    </cfRule>
  </conditionalFormatting>
  <pageMargins left="0.53" right="0.54" top="0.52" bottom="0.56000000000000005" header="0.51181102362204722" footer="0.51181102362204722"/>
  <pageSetup paperSize="9" scale="66" fitToHeight="2" orientation="portrait" r:id="rId1"/>
  <headerFooter alignWithMargins="0"/>
  <rowBreaks count="1" manualBreakCount="1">
    <brk id="69"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7"/>
  <sheetViews>
    <sheetView workbookViewId="0">
      <pane xSplit="5" ySplit="6" topLeftCell="F7" activePane="bottomRight" state="frozen"/>
      <selection pane="topRight" activeCell="G1" sqref="G1"/>
      <selection pane="bottomLeft" activeCell="A7" sqref="A7"/>
      <selection pane="bottomRight"/>
    </sheetView>
  </sheetViews>
  <sheetFormatPr baseColWidth="10" defaultColWidth="9.125" defaultRowHeight="12.75" x14ac:dyDescent="0.2"/>
  <cols>
    <col min="1" max="1" width="5.875" style="71" customWidth="1"/>
    <col min="2" max="2" width="8.5" style="72" customWidth="1"/>
    <col min="3" max="3" width="14.875" style="73" customWidth="1"/>
    <col min="4" max="4" width="36.875" style="71" customWidth="1"/>
    <col min="5" max="5" width="7.5" style="248" bestFit="1" customWidth="1"/>
    <col min="6" max="28" width="15" style="71" customWidth="1"/>
    <col min="29" max="47" width="17.375" style="71" customWidth="1"/>
    <col min="48" max="48" width="9.125" style="71"/>
    <col min="49" max="49" width="9.125" style="71" customWidth="1"/>
    <col min="50" max="16384" width="9.125" style="71"/>
  </cols>
  <sheetData>
    <row r="1" spans="1:49" ht="24" customHeight="1" x14ac:dyDescent="0.2">
      <c r="F1" s="249"/>
    </row>
    <row r="2" spans="1:49" ht="39" x14ac:dyDescent="0.25">
      <c r="B2" s="399" t="str">
        <f>Informasjon!C4</f>
        <v xml:space="preserve">Hageselskapet Eksempel </v>
      </c>
      <c r="C2" s="400"/>
      <c r="D2" s="401"/>
      <c r="E2" s="250"/>
      <c r="F2" s="390" t="s">
        <v>168</v>
      </c>
      <c r="G2" s="391"/>
      <c r="H2" s="391"/>
      <c r="I2" s="391"/>
      <c r="J2" s="391"/>
      <c r="K2" s="392"/>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row>
    <row r="3" spans="1:49" s="243" customFormat="1" ht="18" customHeight="1" x14ac:dyDescent="0.25">
      <c r="A3" s="252"/>
      <c r="B3" s="402" t="s">
        <v>172</v>
      </c>
      <c r="C3" s="402"/>
      <c r="D3" s="404">
        <v>40633</v>
      </c>
      <c r="E3" s="253"/>
      <c r="F3" s="242"/>
    </row>
    <row r="4" spans="1:49" s="247" customFormat="1" ht="23.1" customHeight="1" x14ac:dyDescent="0.25">
      <c r="A4" s="254"/>
      <c r="B4" s="403"/>
      <c r="C4" s="403"/>
      <c r="D4" s="405"/>
      <c r="E4" s="255"/>
      <c r="F4" s="244">
        <v>1900</v>
      </c>
      <c r="G4" s="245">
        <v>1920</v>
      </c>
      <c r="H4" s="245">
        <v>3210</v>
      </c>
      <c r="I4" s="245">
        <v>3220</v>
      </c>
      <c r="J4" s="245">
        <v>3230</v>
      </c>
      <c r="K4" s="245">
        <v>3240</v>
      </c>
      <c r="L4" s="245">
        <v>3241</v>
      </c>
      <c r="M4" s="245">
        <v>3250</v>
      </c>
      <c r="N4" s="245">
        <v>3400</v>
      </c>
      <c r="O4" s="245">
        <v>4310</v>
      </c>
      <c r="P4" s="245">
        <v>4320</v>
      </c>
      <c r="Q4" s="245">
        <v>6720</v>
      </c>
      <c r="R4" s="245">
        <v>6990</v>
      </c>
      <c r="S4" s="245">
        <v>7100</v>
      </c>
      <c r="T4" s="245">
        <v>7360</v>
      </c>
      <c r="U4" s="245">
        <v>7361</v>
      </c>
      <c r="V4" s="245">
        <v>7710</v>
      </c>
      <c r="W4" s="245">
        <v>8050</v>
      </c>
      <c r="X4" s="245">
        <v>8170</v>
      </c>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6"/>
    </row>
    <row r="5" spans="1:49" s="261" customFormat="1" ht="51" customHeight="1" x14ac:dyDescent="0.2">
      <c r="A5" s="256"/>
      <c r="B5" s="406" t="s">
        <v>209</v>
      </c>
      <c r="C5" s="407"/>
      <c r="D5" s="408"/>
      <c r="E5" s="257"/>
      <c r="F5" s="258" t="str">
        <f t="shared" ref="F5:AU5" si="0">IF(F4=0," ",VLOOKUP(F$4,Kontoplan,2,FALSE))</f>
        <v>Kasse</v>
      </c>
      <c r="G5" s="259" t="str">
        <f t="shared" si="0"/>
        <v>Bank</v>
      </c>
      <c r="H5" s="259" t="str">
        <f t="shared" si="0"/>
        <v>Inngangspenger/kursinntekter</v>
      </c>
      <c r="I5" s="259" t="str">
        <f t="shared" si="0"/>
        <v xml:space="preserve">Loddsalg  </v>
      </c>
      <c r="J5" s="259" t="str">
        <f t="shared" si="0"/>
        <v>Kake/kaffesalg</v>
      </c>
      <c r="K5" s="259" t="str">
        <f t="shared" si="0"/>
        <v>Annet salg</v>
      </c>
      <c r="L5" s="259" t="str">
        <f t="shared" si="0"/>
        <v>Eget prosjekt</v>
      </c>
      <c r="M5" s="259" t="str">
        <f t="shared" si="0"/>
        <v>Verve- premier</v>
      </c>
      <c r="N5" s="259" t="str">
        <f t="shared" si="0"/>
        <v>Tilskudd  DNH sentralt/regionavd.</v>
      </c>
      <c r="O5" s="259" t="str">
        <f t="shared" si="0"/>
        <v>Div innkjøp for videresalg</v>
      </c>
      <c r="P5" s="259" t="str">
        <f t="shared" si="0"/>
        <v>Innkjøp loddpremier</v>
      </c>
      <c r="Q5" s="259" t="str">
        <f t="shared" si="0"/>
        <v>Honorar andre</v>
      </c>
      <c r="R5" s="259" t="str">
        <f t="shared" si="0"/>
        <v>Andre kontorkostnader</v>
      </c>
      <c r="S5" s="259" t="str">
        <f t="shared" si="0"/>
        <v>Reiseutgifter</v>
      </c>
      <c r="T5" s="259" t="str">
        <f t="shared" si="0"/>
        <v>Kostnader ifm turer</v>
      </c>
      <c r="U5" s="259" t="str">
        <f t="shared" si="0"/>
        <v>Kostnader ifm egne prosjekt</v>
      </c>
      <c r="V5" s="259" t="str">
        <f t="shared" si="0"/>
        <v>Møteutgifter (servering, lokale o.l.)</v>
      </c>
      <c r="W5" s="259" t="str">
        <f t="shared" si="0"/>
        <v>Renteinntekter</v>
      </c>
      <c r="X5" s="259" t="str">
        <f t="shared" si="0"/>
        <v>Rentekostnader / Bankkostnader</v>
      </c>
      <c r="Y5" s="259" t="str">
        <f t="shared" si="0"/>
        <v xml:space="preserve"> </v>
      </c>
      <c r="Z5" s="259" t="str">
        <f t="shared" si="0"/>
        <v xml:space="preserve"> </v>
      </c>
      <c r="AA5" s="259" t="str">
        <f t="shared" si="0"/>
        <v xml:space="preserve"> </v>
      </c>
      <c r="AB5" s="259" t="str">
        <f t="shared" si="0"/>
        <v xml:space="preserve"> </v>
      </c>
      <c r="AC5" s="259" t="str">
        <f t="shared" si="0"/>
        <v xml:space="preserve"> </v>
      </c>
      <c r="AD5" s="259" t="str">
        <f t="shared" si="0"/>
        <v xml:space="preserve"> </v>
      </c>
      <c r="AE5" s="259" t="str">
        <f t="shared" si="0"/>
        <v xml:space="preserve"> </v>
      </c>
      <c r="AF5" s="259" t="str">
        <f t="shared" si="0"/>
        <v xml:space="preserve"> </v>
      </c>
      <c r="AG5" s="259" t="str">
        <f t="shared" si="0"/>
        <v xml:space="preserve"> </v>
      </c>
      <c r="AH5" s="259" t="str">
        <f t="shared" si="0"/>
        <v xml:space="preserve"> </v>
      </c>
      <c r="AI5" s="259" t="str">
        <f t="shared" si="0"/>
        <v xml:space="preserve"> </v>
      </c>
      <c r="AJ5" s="259" t="str">
        <f t="shared" si="0"/>
        <v xml:space="preserve"> </v>
      </c>
      <c r="AK5" s="259" t="str">
        <f t="shared" si="0"/>
        <v xml:space="preserve"> </v>
      </c>
      <c r="AL5" s="259" t="str">
        <f t="shared" si="0"/>
        <v xml:space="preserve"> </v>
      </c>
      <c r="AM5" s="259" t="str">
        <f t="shared" si="0"/>
        <v xml:space="preserve"> </v>
      </c>
      <c r="AN5" s="259" t="str">
        <f t="shared" si="0"/>
        <v xml:space="preserve"> </v>
      </c>
      <c r="AO5" s="259" t="str">
        <f t="shared" si="0"/>
        <v xml:space="preserve"> </v>
      </c>
      <c r="AP5" s="259" t="str">
        <f t="shared" si="0"/>
        <v xml:space="preserve"> </v>
      </c>
      <c r="AQ5" s="259" t="str">
        <f t="shared" si="0"/>
        <v xml:space="preserve"> </v>
      </c>
      <c r="AR5" s="259" t="str">
        <f t="shared" si="0"/>
        <v xml:space="preserve"> </v>
      </c>
      <c r="AS5" s="259" t="str">
        <f t="shared" si="0"/>
        <v xml:space="preserve"> </v>
      </c>
      <c r="AT5" s="259" t="str">
        <f t="shared" si="0"/>
        <v xml:space="preserve"> </v>
      </c>
      <c r="AU5" s="259" t="str">
        <f t="shared" si="0"/>
        <v xml:space="preserve"> </v>
      </c>
      <c r="AV5" s="260"/>
    </row>
    <row r="6" spans="1:49" s="266" customFormat="1" ht="36" customHeight="1" thickBot="1" x14ac:dyDescent="0.3">
      <c r="A6" s="262"/>
      <c r="B6" s="232" t="s">
        <v>95</v>
      </c>
      <c r="C6" s="233" t="s">
        <v>60</v>
      </c>
      <c r="D6" s="234" t="s">
        <v>11</v>
      </c>
      <c r="E6" s="235" t="s">
        <v>96</v>
      </c>
      <c r="F6" s="263">
        <f t="shared" ref="F6:AU6" si="1">SUM(F7:F32)</f>
        <v>-983</v>
      </c>
      <c r="G6" s="264">
        <f t="shared" si="1"/>
        <v>-6268.34</v>
      </c>
      <c r="H6" s="264">
        <f t="shared" si="1"/>
        <v>-780</v>
      </c>
      <c r="I6" s="264">
        <f t="shared" si="1"/>
        <v>-6700</v>
      </c>
      <c r="J6" s="264">
        <f t="shared" si="1"/>
        <v>0</v>
      </c>
      <c r="K6" s="264">
        <f t="shared" si="1"/>
        <v>-1014</v>
      </c>
      <c r="L6" s="264">
        <f t="shared" si="1"/>
        <v>-3900</v>
      </c>
      <c r="M6" s="264">
        <f t="shared" si="1"/>
        <v>-1000</v>
      </c>
      <c r="N6" s="264">
        <f t="shared" si="1"/>
        <v>-3500</v>
      </c>
      <c r="O6" s="264">
        <f t="shared" si="1"/>
        <v>0</v>
      </c>
      <c r="P6" s="264">
        <f t="shared" si="1"/>
        <v>352</v>
      </c>
      <c r="Q6" s="264">
        <f t="shared" si="1"/>
        <v>1820</v>
      </c>
      <c r="R6" s="264">
        <f t="shared" si="1"/>
        <v>2266</v>
      </c>
      <c r="S6" s="264">
        <f t="shared" si="1"/>
        <v>0</v>
      </c>
      <c r="T6" s="264">
        <f t="shared" si="1"/>
        <v>0</v>
      </c>
      <c r="U6" s="264">
        <f t="shared" si="1"/>
        <v>17857</v>
      </c>
      <c r="V6" s="264">
        <f t="shared" si="1"/>
        <v>2168</v>
      </c>
      <c r="W6" s="264">
        <f t="shared" si="1"/>
        <v>-317.66000000000003</v>
      </c>
      <c r="X6" s="264">
        <f t="shared" si="1"/>
        <v>0</v>
      </c>
      <c r="Y6" s="264">
        <f t="shared" si="1"/>
        <v>0</v>
      </c>
      <c r="Z6" s="264">
        <f t="shared" si="1"/>
        <v>0</v>
      </c>
      <c r="AA6" s="264">
        <f t="shared" si="1"/>
        <v>0</v>
      </c>
      <c r="AB6" s="264">
        <f t="shared" si="1"/>
        <v>0</v>
      </c>
      <c r="AC6" s="264">
        <f t="shared" si="1"/>
        <v>0</v>
      </c>
      <c r="AD6" s="264">
        <f t="shared" si="1"/>
        <v>0</v>
      </c>
      <c r="AE6" s="264">
        <f t="shared" si="1"/>
        <v>0</v>
      </c>
      <c r="AF6" s="264">
        <f t="shared" si="1"/>
        <v>0</v>
      </c>
      <c r="AG6" s="264">
        <f t="shared" si="1"/>
        <v>0</v>
      </c>
      <c r="AH6" s="264">
        <f t="shared" si="1"/>
        <v>0</v>
      </c>
      <c r="AI6" s="264">
        <f t="shared" si="1"/>
        <v>0</v>
      </c>
      <c r="AJ6" s="264">
        <f t="shared" si="1"/>
        <v>0</v>
      </c>
      <c r="AK6" s="264">
        <f t="shared" si="1"/>
        <v>0</v>
      </c>
      <c r="AL6" s="264">
        <f t="shared" si="1"/>
        <v>0</v>
      </c>
      <c r="AM6" s="264">
        <f t="shared" si="1"/>
        <v>0</v>
      </c>
      <c r="AN6" s="264">
        <f t="shared" si="1"/>
        <v>0</v>
      </c>
      <c r="AO6" s="264">
        <f t="shared" si="1"/>
        <v>0</v>
      </c>
      <c r="AP6" s="264">
        <f t="shared" si="1"/>
        <v>0</v>
      </c>
      <c r="AQ6" s="264">
        <f t="shared" si="1"/>
        <v>0</v>
      </c>
      <c r="AR6" s="264">
        <f t="shared" si="1"/>
        <v>0</v>
      </c>
      <c r="AS6" s="264">
        <f t="shared" si="1"/>
        <v>0</v>
      </c>
      <c r="AT6" s="264">
        <f t="shared" si="1"/>
        <v>0</v>
      </c>
      <c r="AU6" s="264">
        <f t="shared" si="1"/>
        <v>0</v>
      </c>
      <c r="AV6" s="265"/>
    </row>
    <row r="7" spans="1:49" ht="16.5" thickTop="1" x14ac:dyDescent="0.25">
      <c r="A7" s="267"/>
      <c r="B7" s="87">
        <v>1</v>
      </c>
      <c r="C7" s="88"/>
      <c r="D7" s="89" t="s">
        <v>61</v>
      </c>
      <c r="E7" s="268" t="str">
        <f>IF(SUM(F7:AU7)=0,"OK","NB")</f>
        <v>OK</v>
      </c>
      <c r="F7" s="89">
        <v>230</v>
      </c>
      <c r="G7" s="89"/>
      <c r="H7" s="89">
        <v>-230</v>
      </c>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74"/>
    </row>
    <row r="8" spans="1:49" ht="15.75" x14ac:dyDescent="0.25">
      <c r="A8" s="267"/>
      <c r="B8" s="75">
        <v>2</v>
      </c>
      <c r="C8" s="76"/>
      <c r="D8" s="77" t="s">
        <v>62</v>
      </c>
      <c r="E8" s="269" t="str">
        <f t="shared" ref="E8:E38" si="2">IF(SUM(F8:AU8)=0,"OK","NB")</f>
        <v>OK</v>
      </c>
      <c r="F8" s="77">
        <v>1200</v>
      </c>
      <c r="G8" s="77"/>
      <c r="H8" s="77"/>
      <c r="I8" s="78">
        <v>-1200</v>
      </c>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4"/>
      <c r="AW8" s="270" t="s">
        <v>124</v>
      </c>
    </row>
    <row r="9" spans="1:49" ht="15.75" x14ac:dyDescent="0.25">
      <c r="A9" s="267"/>
      <c r="B9" s="75">
        <v>3</v>
      </c>
      <c r="C9" s="76"/>
      <c r="D9" s="79" t="s">
        <v>67</v>
      </c>
      <c r="E9" s="269" t="str">
        <f t="shared" si="2"/>
        <v>OK</v>
      </c>
      <c r="F9" s="79"/>
      <c r="G9" s="79">
        <v>-1820</v>
      </c>
      <c r="H9" s="79"/>
      <c r="I9" s="78"/>
      <c r="J9" s="78"/>
      <c r="K9" s="78"/>
      <c r="L9" s="78"/>
      <c r="M9" s="78"/>
      <c r="N9" s="78"/>
      <c r="O9" s="78"/>
      <c r="P9" s="78"/>
      <c r="Q9" s="78">
        <v>1820</v>
      </c>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4"/>
    </row>
    <row r="10" spans="1:49" ht="15" customHeight="1" x14ac:dyDescent="0.25">
      <c r="A10" s="267"/>
      <c r="B10" s="75">
        <v>4</v>
      </c>
      <c r="C10" s="76"/>
      <c r="D10" s="77" t="s">
        <v>64</v>
      </c>
      <c r="E10" s="269" t="str">
        <f t="shared" si="2"/>
        <v>OK</v>
      </c>
      <c r="F10" s="79"/>
      <c r="G10" s="79">
        <v>3900</v>
      </c>
      <c r="H10" s="79"/>
      <c r="I10" s="78"/>
      <c r="J10" s="78"/>
      <c r="K10" s="78"/>
      <c r="L10" s="78">
        <v>-3900</v>
      </c>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4"/>
      <c r="AW10" s="71" t="s">
        <v>132</v>
      </c>
    </row>
    <row r="11" spans="1:49" ht="15" customHeight="1" x14ac:dyDescent="0.25">
      <c r="A11" s="267"/>
      <c r="B11" s="75">
        <v>6</v>
      </c>
      <c r="C11" s="76"/>
      <c r="D11" s="79" t="s">
        <v>66</v>
      </c>
      <c r="E11" s="269" t="str">
        <f t="shared" si="2"/>
        <v>OK</v>
      </c>
      <c r="F11" s="79"/>
      <c r="G11" s="79">
        <v>600</v>
      </c>
      <c r="H11" s="79"/>
      <c r="I11" s="78"/>
      <c r="J11" s="78"/>
      <c r="K11" s="78"/>
      <c r="L11" s="78"/>
      <c r="M11" s="78">
        <v>-600</v>
      </c>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4"/>
    </row>
    <row r="12" spans="1:49" ht="15.75" x14ac:dyDescent="0.25">
      <c r="A12" s="267"/>
      <c r="B12" s="75">
        <v>7</v>
      </c>
      <c r="C12" s="76"/>
      <c r="D12" s="79" t="s">
        <v>62</v>
      </c>
      <c r="E12" s="269" t="str">
        <f t="shared" si="2"/>
        <v>OK</v>
      </c>
      <c r="F12" s="79">
        <v>2780</v>
      </c>
      <c r="G12" s="79"/>
      <c r="H12" s="79"/>
      <c r="I12" s="78">
        <v>-2780</v>
      </c>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4"/>
      <c r="AW12" s="270" t="s">
        <v>157</v>
      </c>
    </row>
    <row r="13" spans="1:49" ht="15" customHeight="1" x14ac:dyDescent="0.25">
      <c r="A13" s="267"/>
      <c r="B13" s="75">
        <v>8</v>
      </c>
      <c r="C13" s="76"/>
      <c r="D13" s="79" t="s">
        <v>68</v>
      </c>
      <c r="E13" s="269" t="str">
        <f t="shared" si="2"/>
        <v>OK</v>
      </c>
      <c r="F13" s="79"/>
      <c r="G13" s="79">
        <v>-200</v>
      </c>
      <c r="H13" s="79"/>
      <c r="I13" s="78"/>
      <c r="J13" s="78"/>
      <c r="K13" s="78"/>
      <c r="L13" s="78"/>
      <c r="M13" s="78"/>
      <c r="N13" s="78"/>
      <c r="O13" s="78"/>
      <c r="P13" s="78"/>
      <c r="Q13" s="78"/>
      <c r="R13" s="78">
        <v>200</v>
      </c>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4"/>
      <c r="AW13" s="71" t="s">
        <v>158</v>
      </c>
    </row>
    <row r="14" spans="1:49" ht="15" customHeight="1" x14ac:dyDescent="0.25">
      <c r="A14" s="267"/>
      <c r="B14" s="75">
        <v>9</v>
      </c>
      <c r="C14" s="76"/>
      <c r="D14" s="79" t="s">
        <v>61</v>
      </c>
      <c r="E14" s="269" t="str">
        <f t="shared" si="2"/>
        <v>OK</v>
      </c>
      <c r="F14" s="79">
        <v>350</v>
      </c>
      <c r="G14" s="79"/>
      <c r="H14" s="79">
        <v>-350</v>
      </c>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4"/>
    </row>
    <row r="15" spans="1:49" ht="15.75" x14ac:dyDescent="0.25">
      <c r="A15" s="267"/>
      <c r="B15" s="75">
        <v>10</v>
      </c>
      <c r="C15" s="76"/>
      <c r="D15" s="79" t="s">
        <v>77</v>
      </c>
      <c r="E15" s="269" t="str">
        <f t="shared" si="2"/>
        <v>OK</v>
      </c>
      <c r="F15" s="79"/>
      <c r="G15" s="79">
        <v>-17857</v>
      </c>
      <c r="H15" s="79"/>
      <c r="I15" s="78"/>
      <c r="J15" s="78"/>
      <c r="K15" s="78"/>
      <c r="L15" s="78"/>
      <c r="M15" s="78"/>
      <c r="N15" s="78"/>
      <c r="O15" s="78"/>
      <c r="P15" s="78"/>
      <c r="Q15" s="78"/>
      <c r="R15" s="78"/>
      <c r="S15" s="78"/>
      <c r="T15" s="78"/>
      <c r="U15" s="78">
        <v>17857</v>
      </c>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4"/>
      <c r="AW15" s="270" t="s">
        <v>145</v>
      </c>
    </row>
    <row r="16" spans="1:49" ht="15" customHeight="1" x14ac:dyDescent="0.25">
      <c r="A16" s="267"/>
      <c r="B16" s="75">
        <v>11</v>
      </c>
      <c r="C16" s="76"/>
      <c r="D16" s="79" t="s">
        <v>70</v>
      </c>
      <c r="E16" s="269" t="str">
        <f t="shared" si="2"/>
        <v>OK</v>
      </c>
      <c r="F16" s="79">
        <v>-200</v>
      </c>
      <c r="G16" s="79"/>
      <c r="H16" s="79"/>
      <c r="I16" s="78"/>
      <c r="J16" s="78"/>
      <c r="K16" s="78"/>
      <c r="L16" s="78"/>
      <c r="M16" s="78"/>
      <c r="N16" s="78"/>
      <c r="O16" s="78"/>
      <c r="P16" s="78">
        <v>200</v>
      </c>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4"/>
      <c r="AW16" s="71" t="s">
        <v>159</v>
      </c>
    </row>
    <row r="17" spans="1:49" ht="15" customHeight="1" x14ac:dyDescent="0.25">
      <c r="A17" s="267"/>
      <c r="B17" s="75">
        <v>12</v>
      </c>
      <c r="C17" s="76"/>
      <c r="D17" s="79" t="s">
        <v>66</v>
      </c>
      <c r="E17" s="269" t="str">
        <f t="shared" si="2"/>
        <v>OK</v>
      </c>
      <c r="F17" s="79"/>
      <c r="G17" s="79">
        <v>400</v>
      </c>
      <c r="H17" s="79"/>
      <c r="I17" s="78"/>
      <c r="J17" s="78"/>
      <c r="K17" s="78"/>
      <c r="L17" s="78"/>
      <c r="M17" s="78">
        <v>-400</v>
      </c>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4"/>
      <c r="AW17" s="71" t="s">
        <v>133</v>
      </c>
    </row>
    <row r="18" spans="1:49" ht="15" customHeight="1" x14ac:dyDescent="0.25">
      <c r="A18" s="267"/>
      <c r="B18" s="75">
        <v>13</v>
      </c>
      <c r="C18" s="76"/>
      <c r="D18" s="79" t="s">
        <v>73</v>
      </c>
      <c r="E18" s="269" t="str">
        <f t="shared" si="2"/>
        <v>OK</v>
      </c>
      <c r="F18" s="79">
        <v>-238</v>
      </c>
      <c r="G18" s="79"/>
      <c r="H18" s="79"/>
      <c r="I18" s="78"/>
      <c r="J18" s="78"/>
      <c r="K18" s="78"/>
      <c r="L18" s="78"/>
      <c r="M18" s="78"/>
      <c r="N18" s="78"/>
      <c r="O18" s="78"/>
      <c r="P18" s="78"/>
      <c r="Q18" s="78"/>
      <c r="R18" s="78"/>
      <c r="S18" s="78"/>
      <c r="T18" s="78"/>
      <c r="U18" s="78"/>
      <c r="V18" s="78">
        <v>238</v>
      </c>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4"/>
    </row>
    <row r="19" spans="1:49" ht="15" customHeight="1" x14ac:dyDescent="0.25">
      <c r="A19" s="267"/>
      <c r="B19" s="75">
        <v>14</v>
      </c>
      <c r="C19" s="76"/>
      <c r="D19" s="79" t="s">
        <v>62</v>
      </c>
      <c r="E19" s="269" t="str">
        <f t="shared" si="2"/>
        <v>OK</v>
      </c>
      <c r="F19" s="79">
        <v>2720</v>
      </c>
      <c r="G19" s="79"/>
      <c r="H19" s="79"/>
      <c r="I19" s="78">
        <v>-2720</v>
      </c>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4"/>
      <c r="AW19" s="270" t="s">
        <v>160</v>
      </c>
    </row>
    <row r="20" spans="1:49" ht="15" customHeight="1" x14ac:dyDescent="0.25">
      <c r="A20" s="267"/>
      <c r="B20" s="75">
        <v>15</v>
      </c>
      <c r="C20" s="76"/>
      <c r="D20" s="79" t="s">
        <v>76</v>
      </c>
      <c r="E20" s="269" t="str">
        <f t="shared" si="2"/>
        <v>OK</v>
      </c>
      <c r="F20" s="79">
        <v>-6260</v>
      </c>
      <c r="G20" s="79">
        <v>6260</v>
      </c>
      <c r="H20" s="79"/>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4"/>
      <c r="AW20" s="71" t="s">
        <v>143</v>
      </c>
    </row>
    <row r="21" spans="1:49" ht="15" customHeight="1" x14ac:dyDescent="0.25">
      <c r="A21" s="267"/>
      <c r="B21" s="75">
        <v>16</v>
      </c>
      <c r="C21" s="76"/>
      <c r="D21" s="79" t="s">
        <v>61</v>
      </c>
      <c r="E21" s="269" t="str">
        <f t="shared" si="2"/>
        <v>OK</v>
      </c>
      <c r="F21" s="79">
        <v>200</v>
      </c>
      <c r="G21" s="79"/>
      <c r="H21" s="79">
        <v>-200</v>
      </c>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4"/>
    </row>
    <row r="22" spans="1:49" ht="15" customHeight="1" x14ac:dyDescent="0.25">
      <c r="A22" s="267"/>
      <c r="B22" s="75">
        <v>17</v>
      </c>
      <c r="C22" s="76"/>
      <c r="D22" s="79" t="s">
        <v>69</v>
      </c>
      <c r="E22" s="269" t="str">
        <f t="shared" si="2"/>
        <v>OK</v>
      </c>
      <c r="F22" s="79"/>
      <c r="G22" s="79">
        <v>-1766</v>
      </c>
      <c r="H22" s="79"/>
      <c r="I22" s="78"/>
      <c r="J22" s="78"/>
      <c r="K22" s="78"/>
      <c r="L22" s="78"/>
      <c r="M22" s="78"/>
      <c r="N22" s="78"/>
      <c r="O22" s="78"/>
      <c r="P22" s="78"/>
      <c r="Q22" s="78"/>
      <c r="R22" s="78">
        <v>1766</v>
      </c>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4"/>
      <c r="AW22" s="270" t="s">
        <v>134</v>
      </c>
    </row>
    <row r="23" spans="1:49" ht="15" customHeight="1" x14ac:dyDescent="0.25">
      <c r="A23" s="267"/>
      <c r="B23" s="75">
        <v>18</v>
      </c>
      <c r="C23" s="76"/>
      <c r="D23" s="79" t="s">
        <v>63</v>
      </c>
      <c r="E23" s="269" t="str">
        <f t="shared" si="2"/>
        <v>OK</v>
      </c>
      <c r="F23" s="77"/>
      <c r="G23" s="77">
        <v>1014</v>
      </c>
      <c r="H23" s="77"/>
      <c r="I23" s="78"/>
      <c r="J23" s="78"/>
      <c r="K23" s="78">
        <v>-1014</v>
      </c>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4"/>
      <c r="AW23" s="71" t="s">
        <v>135</v>
      </c>
    </row>
    <row r="24" spans="1:49" ht="15" customHeight="1" x14ac:dyDescent="0.25">
      <c r="A24" s="267"/>
      <c r="B24" s="75">
        <v>19</v>
      </c>
      <c r="C24" s="76"/>
      <c r="D24" s="77" t="s">
        <v>74</v>
      </c>
      <c r="E24" s="269" t="str">
        <f t="shared" si="2"/>
        <v>OK</v>
      </c>
      <c r="F24" s="77">
        <v>-179</v>
      </c>
      <c r="G24" s="77"/>
      <c r="H24" s="77"/>
      <c r="I24" s="78"/>
      <c r="J24" s="78"/>
      <c r="K24" s="78"/>
      <c r="L24" s="78"/>
      <c r="M24" s="78"/>
      <c r="N24" s="78"/>
      <c r="O24" s="78"/>
      <c r="P24" s="78"/>
      <c r="Q24" s="78"/>
      <c r="R24" s="78"/>
      <c r="S24" s="78"/>
      <c r="T24" s="78"/>
      <c r="U24" s="78"/>
      <c r="V24" s="78">
        <v>179</v>
      </c>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4"/>
      <c r="AW24" s="71" t="s">
        <v>136</v>
      </c>
    </row>
    <row r="25" spans="1:49" ht="15" customHeight="1" x14ac:dyDescent="0.25">
      <c r="A25" s="267"/>
      <c r="B25" s="75">
        <v>20</v>
      </c>
      <c r="C25" s="76"/>
      <c r="D25" s="77" t="s">
        <v>71</v>
      </c>
      <c r="E25" s="269" t="str">
        <f t="shared" si="2"/>
        <v>OK</v>
      </c>
      <c r="F25" s="77">
        <v>-152</v>
      </c>
      <c r="G25" s="77"/>
      <c r="H25" s="77"/>
      <c r="I25" s="78"/>
      <c r="J25" s="78"/>
      <c r="K25" s="78"/>
      <c r="L25" s="78"/>
      <c r="M25" s="78"/>
      <c r="N25" s="78"/>
      <c r="O25" s="78"/>
      <c r="P25" s="78">
        <v>152</v>
      </c>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4"/>
    </row>
    <row r="26" spans="1:49" ht="15" customHeight="1" x14ac:dyDescent="0.25">
      <c r="A26" s="267"/>
      <c r="B26" s="75">
        <v>21</v>
      </c>
      <c r="C26" s="76"/>
      <c r="D26" s="77" t="s">
        <v>65</v>
      </c>
      <c r="E26" s="269" t="str">
        <f t="shared" si="2"/>
        <v>OK</v>
      </c>
      <c r="F26" s="77"/>
      <c r="G26" s="77">
        <v>3500</v>
      </c>
      <c r="H26" s="77"/>
      <c r="I26" s="78"/>
      <c r="J26" s="78"/>
      <c r="K26" s="78"/>
      <c r="L26" s="78"/>
      <c r="M26" s="78"/>
      <c r="N26" s="78">
        <v>-3500</v>
      </c>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4"/>
    </row>
    <row r="27" spans="1:49" ht="15" customHeight="1" x14ac:dyDescent="0.25">
      <c r="A27" s="267"/>
      <c r="B27" s="75">
        <v>22</v>
      </c>
      <c r="C27" s="76"/>
      <c r="D27" s="77" t="s">
        <v>68</v>
      </c>
      <c r="E27" s="269" t="str">
        <f t="shared" si="2"/>
        <v>OK</v>
      </c>
      <c r="F27" s="77"/>
      <c r="G27" s="77">
        <v>-300</v>
      </c>
      <c r="H27" s="77"/>
      <c r="I27" s="78"/>
      <c r="J27" s="78"/>
      <c r="K27" s="78"/>
      <c r="L27" s="78"/>
      <c r="M27" s="78"/>
      <c r="N27" s="78"/>
      <c r="O27" s="78"/>
      <c r="P27" s="78"/>
      <c r="Q27" s="78"/>
      <c r="R27" s="78">
        <v>300</v>
      </c>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4"/>
    </row>
    <row r="28" spans="1:49" ht="15" customHeight="1" x14ac:dyDescent="0.25">
      <c r="A28" s="267"/>
      <c r="B28" s="75">
        <v>23</v>
      </c>
      <c r="C28" s="76"/>
      <c r="D28" s="77" t="s">
        <v>75</v>
      </c>
      <c r="E28" s="269" t="str">
        <f t="shared" si="2"/>
        <v>OK</v>
      </c>
      <c r="F28" s="77">
        <v>-1200</v>
      </c>
      <c r="G28" s="77"/>
      <c r="H28" s="77"/>
      <c r="I28" s="78"/>
      <c r="J28" s="78"/>
      <c r="K28" s="78"/>
      <c r="L28" s="78"/>
      <c r="M28" s="78"/>
      <c r="N28" s="78"/>
      <c r="O28" s="78"/>
      <c r="P28" s="78"/>
      <c r="Q28" s="78"/>
      <c r="R28" s="78"/>
      <c r="S28" s="78"/>
      <c r="T28" s="78"/>
      <c r="U28" s="78"/>
      <c r="V28" s="78">
        <v>1200</v>
      </c>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4"/>
    </row>
    <row r="29" spans="1:49" ht="15" customHeight="1" x14ac:dyDescent="0.25">
      <c r="A29" s="267"/>
      <c r="B29" s="75">
        <v>24</v>
      </c>
      <c r="C29" s="76"/>
      <c r="D29" s="77" t="s">
        <v>73</v>
      </c>
      <c r="E29" s="269" t="str">
        <f t="shared" si="2"/>
        <v>OK</v>
      </c>
      <c r="F29" s="77"/>
      <c r="G29" s="77">
        <v>-317</v>
      </c>
      <c r="H29" s="77"/>
      <c r="I29" s="78"/>
      <c r="J29" s="78"/>
      <c r="K29" s="78"/>
      <c r="L29" s="78"/>
      <c r="M29" s="78"/>
      <c r="N29" s="78"/>
      <c r="O29" s="78"/>
      <c r="P29" s="78"/>
      <c r="Q29" s="78"/>
      <c r="R29" s="78"/>
      <c r="S29" s="78"/>
      <c r="T29" s="78"/>
      <c r="U29" s="78"/>
      <c r="V29" s="78">
        <v>317</v>
      </c>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4"/>
    </row>
    <row r="30" spans="1:49" ht="15" customHeight="1" x14ac:dyDescent="0.25">
      <c r="A30" s="267"/>
      <c r="B30" s="75">
        <v>25</v>
      </c>
      <c r="C30" s="76"/>
      <c r="D30" s="77" t="s">
        <v>74</v>
      </c>
      <c r="E30" s="269" t="str">
        <f t="shared" si="2"/>
        <v>OK</v>
      </c>
      <c r="F30" s="77">
        <v>-234</v>
      </c>
      <c r="G30" s="77"/>
      <c r="H30" s="77"/>
      <c r="I30" s="78"/>
      <c r="J30" s="78"/>
      <c r="K30" s="78"/>
      <c r="L30" s="78"/>
      <c r="M30" s="78"/>
      <c r="N30" s="78"/>
      <c r="O30" s="78"/>
      <c r="P30" s="78"/>
      <c r="Q30" s="78"/>
      <c r="R30" s="78"/>
      <c r="S30" s="78"/>
      <c r="T30" s="78"/>
      <c r="U30" s="78"/>
      <c r="V30" s="78">
        <v>234</v>
      </c>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4"/>
    </row>
    <row r="31" spans="1:49" ht="15" customHeight="1" x14ac:dyDescent="0.25">
      <c r="A31" s="267"/>
      <c r="B31" s="75">
        <v>26</v>
      </c>
      <c r="C31" s="76"/>
      <c r="D31" s="77" t="s">
        <v>72</v>
      </c>
      <c r="E31" s="269" t="str">
        <f t="shared" si="2"/>
        <v>OK</v>
      </c>
      <c r="F31" s="77"/>
      <c r="G31" s="77"/>
      <c r="H31" s="77"/>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4"/>
    </row>
    <row r="32" spans="1:49" ht="15" customHeight="1" x14ac:dyDescent="0.25">
      <c r="A32" s="267"/>
      <c r="B32" s="75">
        <v>27</v>
      </c>
      <c r="C32" s="76"/>
      <c r="D32" s="77" t="s">
        <v>18</v>
      </c>
      <c r="E32" s="269" t="str">
        <f t="shared" si="2"/>
        <v>OK</v>
      </c>
      <c r="F32" s="77"/>
      <c r="G32" s="77">
        <v>317.66000000000003</v>
      </c>
      <c r="H32" s="77"/>
      <c r="I32" s="78"/>
      <c r="J32" s="78"/>
      <c r="K32" s="78"/>
      <c r="L32" s="78"/>
      <c r="M32" s="78"/>
      <c r="N32" s="78"/>
      <c r="O32" s="78"/>
      <c r="P32" s="78"/>
      <c r="Q32" s="78"/>
      <c r="R32" s="78"/>
      <c r="S32" s="78"/>
      <c r="T32" s="78"/>
      <c r="U32" s="78"/>
      <c r="V32" s="78"/>
      <c r="W32" s="78">
        <v>-317.66000000000003</v>
      </c>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4"/>
    </row>
    <row r="33" spans="1:49" ht="15" customHeight="1" x14ac:dyDescent="0.25">
      <c r="A33" s="267"/>
      <c r="B33" s="75">
        <v>28</v>
      </c>
      <c r="C33" s="76"/>
      <c r="D33" s="77"/>
      <c r="E33" s="269" t="str">
        <f t="shared" si="2"/>
        <v>OK</v>
      </c>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4"/>
      <c r="AW33" s="270"/>
    </row>
    <row r="34" spans="1:49" ht="15" customHeight="1" x14ac:dyDescent="0.25">
      <c r="A34" s="267"/>
      <c r="B34" s="75"/>
      <c r="C34" s="76"/>
      <c r="D34" s="77"/>
      <c r="E34" s="269" t="str">
        <f t="shared" si="2"/>
        <v>OK</v>
      </c>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4"/>
    </row>
    <row r="35" spans="1:49" ht="15" customHeight="1" x14ac:dyDescent="0.25">
      <c r="A35" s="267"/>
      <c r="B35" s="75"/>
      <c r="C35" s="76"/>
      <c r="D35" s="77"/>
      <c r="E35" s="269" t="str">
        <f t="shared" si="2"/>
        <v>OK</v>
      </c>
      <c r="F35" s="227"/>
      <c r="G35" s="227"/>
      <c r="H35" s="227"/>
      <c r="I35" s="227"/>
      <c r="J35" s="227"/>
      <c r="K35" s="22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4"/>
      <c r="AW35" s="270"/>
    </row>
    <row r="36" spans="1:49" ht="15" customHeight="1" x14ac:dyDescent="0.25">
      <c r="A36" s="267"/>
      <c r="B36" s="75"/>
      <c r="C36" s="76"/>
      <c r="D36" s="77"/>
      <c r="E36" s="271" t="str">
        <f t="shared" si="2"/>
        <v>OK</v>
      </c>
      <c r="F36" s="155"/>
      <c r="G36" s="155"/>
      <c r="H36" s="155"/>
      <c r="I36" s="155"/>
      <c r="J36" s="155"/>
      <c r="K36" s="155"/>
      <c r="L36" s="226"/>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4"/>
    </row>
    <row r="37" spans="1:49" ht="15" customHeight="1" x14ac:dyDescent="0.25">
      <c r="A37" s="267"/>
      <c r="B37" s="75"/>
      <c r="C37" s="76"/>
      <c r="D37" s="77"/>
      <c r="E37" s="271" t="str">
        <f t="shared" si="2"/>
        <v>OK</v>
      </c>
      <c r="F37" s="155"/>
      <c r="G37" s="155"/>
      <c r="H37" s="155"/>
      <c r="I37" s="155"/>
      <c r="J37" s="155"/>
      <c r="K37" s="155"/>
      <c r="L37" s="226"/>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4"/>
    </row>
    <row r="38" spans="1:49" ht="15.75" x14ac:dyDescent="0.25">
      <c r="A38" s="267"/>
      <c r="B38" s="80"/>
      <c r="C38" s="81"/>
      <c r="D38" s="82"/>
      <c r="E38" s="269" t="str">
        <f t="shared" si="2"/>
        <v>OK</v>
      </c>
      <c r="F38" s="156"/>
      <c r="G38" s="156"/>
      <c r="H38" s="156"/>
      <c r="I38" s="156"/>
      <c r="J38" s="156"/>
      <c r="K38" s="156"/>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74"/>
    </row>
    <row r="39" spans="1:49" ht="21" x14ac:dyDescent="0.2">
      <c r="A39" s="267"/>
      <c r="B39" s="80"/>
      <c r="C39" s="81"/>
      <c r="D39" s="82"/>
      <c r="E39" s="269" t="str">
        <f t="shared" ref="E39:E102" si="3">IF(SUM(F39:AU39)=0,"OK","NB")</f>
        <v>OK</v>
      </c>
      <c r="F39" s="409" t="s">
        <v>124</v>
      </c>
      <c r="G39" s="409"/>
      <c r="H39" s="409"/>
      <c r="I39" s="409"/>
      <c r="J39" s="409"/>
      <c r="K39" s="409"/>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74"/>
    </row>
    <row r="40" spans="1:49" ht="15.75" x14ac:dyDescent="0.25">
      <c r="A40" s="267"/>
      <c r="B40" s="80"/>
      <c r="C40" s="81"/>
      <c r="D40" s="82"/>
      <c r="E40" s="269" t="str">
        <f t="shared" si="3"/>
        <v>OK</v>
      </c>
      <c r="F40" s="155"/>
      <c r="G40" s="155"/>
      <c r="H40" s="155"/>
      <c r="I40" s="155"/>
      <c r="J40" s="155"/>
      <c r="K40" s="331"/>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74"/>
    </row>
    <row r="41" spans="1:49" ht="15.75" x14ac:dyDescent="0.25">
      <c r="A41" s="267"/>
      <c r="B41" s="80"/>
      <c r="C41" s="81"/>
      <c r="D41" s="82"/>
      <c r="E41" s="269" t="str">
        <f t="shared" si="3"/>
        <v>OK</v>
      </c>
      <c r="F41" s="389" t="s">
        <v>132</v>
      </c>
      <c r="G41" s="389"/>
      <c r="H41" s="389"/>
      <c r="I41" s="389"/>
      <c r="J41" s="389"/>
      <c r="K41" s="389"/>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74"/>
    </row>
    <row r="42" spans="1:49" ht="15.75" x14ac:dyDescent="0.25">
      <c r="A42" s="267"/>
      <c r="B42" s="80"/>
      <c r="C42" s="81"/>
      <c r="D42" s="82"/>
      <c r="E42" s="269" t="str">
        <f t="shared" si="3"/>
        <v>OK</v>
      </c>
      <c r="F42" s="332"/>
      <c r="G42" s="332"/>
      <c r="H42" s="332"/>
      <c r="I42" s="332"/>
      <c r="J42" s="332"/>
      <c r="K42" s="33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74"/>
    </row>
    <row r="43" spans="1:49" ht="15.75" x14ac:dyDescent="0.25">
      <c r="A43" s="267"/>
      <c r="B43" s="80"/>
      <c r="C43" s="81"/>
      <c r="D43" s="82"/>
      <c r="E43" s="269" t="str">
        <f t="shared" si="3"/>
        <v>OK</v>
      </c>
      <c r="F43" s="343" t="s">
        <v>145</v>
      </c>
      <c r="G43" s="332"/>
      <c r="H43" s="332"/>
      <c r="I43" s="332"/>
      <c r="J43" s="332"/>
      <c r="K43" s="33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74"/>
    </row>
    <row r="44" spans="1:49" ht="15.75" x14ac:dyDescent="0.25">
      <c r="A44" s="267"/>
      <c r="B44" s="80"/>
      <c r="C44" s="81"/>
      <c r="D44" s="82"/>
      <c r="E44" s="269" t="str">
        <f t="shared" si="3"/>
        <v>OK</v>
      </c>
      <c r="F44" s="395" t="s">
        <v>158</v>
      </c>
      <c r="G44" s="389"/>
      <c r="H44" s="389"/>
      <c r="I44" s="389"/>
      <c r="J44" s="389"/>
      <c r="K44" s="396"/>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74"/>
    </row>
    <row r="45" spans="1:49" ht="15.75" x14ac:dyDescent="0.25">
      <c r="A45" s="267"/>
      <c r="B45" s="80"/>
      <c r="C45" s="81"/>
      <c r="D45" s="82"/>
      <c r="E45" s="269" t="str">
        <f t="shared" si="3"/>
        <v>OK</v>
      </c>
      <c r="F45" s="332"/>
      <c r="G45" s="332"/>
      <c r="H45" s="332"/>
      <c r="I45" s="332"/>
      <c r="J45" s="332"/>
      <c r="K45" s="33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74"/>
    </row>
    <row r="46" spans="1:49" ht="15.75" x14ac:dyDescent="0.25">
      <c r="A46" s="267"/>
      <c r="B46" s="80"/>
      <c r="C46" s="81"/>
      <c r="D46" s="82"/>
      <c r="E46" s="269" t="str">
        <f t="shared" si="3"/>
        <v>OK</v>
      </c>
      <c r="F46" s="343" t="s">
        <v>174</v>
      </c>
      <c r="G46" s="332"/>
      <c r="H46" s="332"/>
      <c r="I46" s="332"/>
      <c r="J46" s="332"/>
      <c r="K46" s="33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74"/>
    </row>
    <row r="47" spans="1:49" ht="50.25" customHeight="1" x14ac:dyDescent="0.25">
      <c r="A47" s="267"/>
      <c r="B47" s="80"/>
      <c r="C47" s="81"/>
      <c r="D47" s="82"/>
      <c r="E47" s="269" t="str">
        <f t="shared" si="3"/>
        <v>OK</v>
      </c>
      <c r="F47" s="397" t="s">
        <v>198</v>
      </c>
      <c r="G47" s="389"/>
      <c r="H47" s="389"/>
      <c r="I47" s="389"/>
      <c r="J47" s="389"/>
      <c r="K47" s="389"/>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74"/>
    </row>
    <row r="48" spans="1:49" ht="15.75" x14ac:dyDescent="0.25">
      <c r="A48" s="267"/>
      <c r="B48" s="80"/>
      <c r="C48" s="81"/>
      <c r="D48" s="82"/>
      <c r="E48" s="269" t="str">
        <f t="shared" si="3"/>
        <v>OK</v>
      </c>
      <c r="F48" s="389" t="s">
        <v>133</v>
      </c>
      <c r="G48" s="389"/>
      <c r="H48" s="389"/>
      <c r="I48" s="389"/>
      <c r="J48" s="389"/>
      <c r="K48" s="389"/>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74"/>
    </row>
    <row r="49" spans="1:48" ht="15.75" x14ac:dyDescent="0.25">
      <c r="A49" s="267"/>
      <c r="B49" s="80"/>
      <c r="C49" s="81"/>
      <c r="D49" s="82"/>
      <c r="E49" s="269" t="str">
        <f t="shared" si="3"/>
        <v>OK</v>
      </c>
      <c r="F49" s="389"/>
      <c r="G49" s="389"/>
      <c r="H49" s="389"/>
      <c r="I49" s="389"/>
      <c r="J49" s="389"/>
      <c r="K49" s="389"/>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74"/>
    </row>
    <row r="50" spans="1:48" ht="15.75" x14ac:dyDescent="0.25">
      <c r="A50" s="267"/>
      <c r="B50" s="80"/>
      <c r="C50" s="81"/>
      <c r="D50" s="82"/>
      <c r="E50" s="269" t="str">
        <f t="shared" si="3"/>
        <v>OK</v>
      </c>
      <c r="F50" s="398" t="s">
        <v>175</v>
      </c>
      <c r="G50" s="394"/>
      <c r="H50" s="394"/>
      <c r="I50" s="394"/>
      <c r="J50" s="394"/>
      <c r="K50" s="394"/>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74"/>
    </row>
    <row r="51" spans="1:48" ht="15.75" x14ac:dyDescent="0.25">
      <c r="A51" s="267"/>
      <c r="B51" s="80"/>
      <c r="C51" s="81"/>
      <c r="D51" s="82"/>
      <c r="E51" s="269" t="str">
        <f t="shared" si="3"/>
        <v>OK</v>
      </c>
      <c r="F51" s="395" t="s">
        <v>143</v>
      </c>
      <c r="G51" s="389"/>
      <c r="H51" s="389"/>
      <c r="I51" s="389"/>
      <c r="J51" s="389"/>
      <c r="K51" s="396"/>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74"/>
    </row>
    <row r="52" spans="1:48" ht="15.75" x14ac:dyDescent="0.25">
      <c r="A52" s="267"/>
      <c r="B52" s="80"/>
      <c r="C52" s="81"/>
      <c r="D52" s="82"/>
      <c r="E52" s="269" t="str">
        <f t="shared" si="3"/>
        <v>OK</v>
      </c>
      <c r="F52" s="389"/>
      <c r="G52" s="389"/>
      <c r="H52" s="389"/>
      <c r="I52" s="389"/>
      <c r="J52" s="389"/>
      <c r="K52" s="389"/>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74"/>
    </row>
    <row r="53" spans="1:48" ht="15.75" x14ac:dyDescent="0.25">
      <c r="A53" s="267"/>
      <c r="B53" s="80"/>
      <c r="C53" s="81"/>
      <c r="D53" s="82"/>
      <c r="E53" s="269" t="str">
        <f t="shared" si="3"/>
        <v>OK</v>
      </c>
      <c r="F53" s="394" t="s">
        <v>134</v>
      </c>
      <c r="G53" s="394"/>
      <c r="H53" s="394"/>
      <c r="I53" s="394"/>
      <c r="J53" s="394"/>
      <c r="K53" s="394"/>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74"/>
    </row>
    <row r="54" spans="1:48" ht="15.75" x14ac:dyDescent="0.25">
      <c r="A54" s="267"/>
      <c r="B54" s="80"/>
      <c r="C54" s="81"/>
      <c r="D54" s="82"/>
      <c r="E54" s="269" t="str">
        <f t="shared" si="3"/>
        <v>OK</v>
      </c>
      <c r="F54" s="389" t="s">
        <v>135</v>
      </c>
      <c r="G54" s="389"/>
      <c r="H54" s="389"/>
      <c r="I54" s="389"/>
      <c r="J54" s="389"/>
      <c r="K54" s="389"/>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74"/>
    </row>
    <row r="55" spans="1:48" ht="33" customHeight="1" x14ac:dyDescent="0.25">
      <c r="A55" s="267"/>
      <c r="B55" s="80"/>
      <c r="C55" s="81"/>
      <c r="D55" s="82"/>
      <c r="E55" s="269" t="str">
        <f t="shared" si="3"/>
        <v>OK</v>
      </c>
      <c r="F55" s="395" t="s">
        <v>136</v>
      </c>
      <c r="G55" s="389"/>
      <c r="H55" s="389"/>
      <c r="I55" s="389"/>
      <c r="J55" s="389"/>
      <c r="K55" s="396"/>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74"/>
    </row>
    <row r="56" spans="1:48" ht="15.75" x14ac:dyDescent="0.25">
      <c r="A56" s="267"/>
      <c r="B56" s="80"/>
      <c r="C56" s="81"/>
      <c r="D56" s="82"/>
      <c r="E56" s="269" t="str">
        <f t="shared" si="3"/>
        <v>OK</v>
      </c>
      <c r="F56" s="389" t="s">
        <v>137</v>
      </c>
      <c r="G56" s="389"/>
      <c r="H56" s="389"/>
      <c r="I56" s="389"/>
      <c r="J56" s="389"/>
      <c r="K56" s="389"/>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74"/>
    </row>
    <row r="57" spans="1:48" ht="15.75" x14ac:dyDescent="0.25">
      <c r="A57" s="267"/>
      <c r="B57" s="80"/>
      <c r="C57" s="81"/>
      <c r="D57" s="82"/>
      <c r="E57" s="269" t="str">
        <f t="shared" si="3"/>
        <v>OK</v>
      </c>
      <c r="F57" s="389" t="s">
        <v>144</v>
      </c>
      <c r="G57" s="389"/>
      <c r="H57" s="389"/>
      <c r="I57" s="389"/>
      <c r="J57" s="389"/>
      <c r="K57" s="389"/>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74"/>
    </row>
    <row r="58" spans="1:48" ht="15.75" x14ac:dyDescent="0.25">
      <c r="A58" s="267"/>
      <c r="B58" s="80"/>
      <c r="C58" s="81"/>
      <c r="D58" s="82"/>
      <c r="E58" s="269" t="str">
        <f t="shared" si="3"/>
        <v>OK</v>
      </c>
      <c r="F58" s="389" t="s">
        <v>138</v>
      </c>
      <c r="G58" s="389"/>
      <c r="H58" s="389"/>
      <c r="I58" s="389"/>
      <c r="J58" s="389"/>
      <c r="K58" s="389"/>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74"/>
    </row>
    <row r="59" spans="1:48" ht="15.75" x14ac:dyDescent="0.25">
      <c r="A59" s="267"/>
      <c r="B59" s="80"/>
      <c r="C59" s="81"/>
      <c r="D59" s="82"/>
      <c r="E59" s="269" t="str">
        <f t="shared" si="3"/>
        <v>OK</v>
      </c>
      <c r="F59" s="389" t="s">
        <v>161</v>
      </c>
      <c r="G59" s="389"/>
      <c r="H59" s="389"/>
      <c r="I59" s="389"/>
      <c r="J59" s="389"/>
      <c r="K59" s="389"/>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74"/>
    </row>
    <row r="60" spans="1:48" ht="15.75" x14ac:dyDescent="0.25">
      <c r="A60" s="267"/>
      <c r="B60" s="80"/>
      <c r="C60" s="81"/>
      <c r="D60" s="82"/>
      <c r="E60" s="269" t="str">
        <f t="shared" si="3"/>
        <v>OK</v>
      </c>
      <c r="F60" s="389"/>
      <c r="G60" s="389"/>
      <c r="H60" s="389"/>
      <c r="I60" s="389"/>
      <c r="J60" s="389"/>
      <c r="K60" s="389"/>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74"/>
    </row>
    <row r="61" spans="1:48" s="339" customFormat="1" ht="46.5" customHeight="1" x14ac:dyDescent="0.25">
      <c r="A61" s="333"/>
      <c r="B61" s="334"/>
      <c r="C61" s="335"/>
      <c r="D61" s="336"/>
      <c r="E61" s="337" t="str">
        <f t="shared" si="3"/>
        <v>OK</v>
      </c>
      <c r="F61" s="389" t="s">
        <v>139</v>
      </c>
      <c r="G61" s="389"/>
      <c r="H61" s="389"/>
      <c r="I61" s="389"/>
      <c r="J61" s="389"/>
      <c r="K61" s="389"/>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8"/>
    </row>
    <row r="62" spans="1:48" s="339" customFormat="1" ht="31.5" customHeight="1" x14ac:dyDescent="0.25">
      <c r="A62" s="333"/>
      <c r="B62" s="334"/>
      <c r="C62" s="335"/>
      <c r="D62" s="336"/>
      <c r="E62" s="337" t="str">
        <f t="shared" si="3"/>
        <v>OK</v>
      </c>
      <c r="F62" s="389" t="s">
        <v>162</v>
      </c>
      <c r="G62" s="389"/>
      <c r="H62" s="389"/>
      <c r="I62" s="389"/>
      <c r="J62" s="389"/>
      <c r="K62" s="389"/>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8"/>
    </row>
    <row r="63" spans="1:48" s="339" customFormat="1" ht="15.75" x14ac:dyDescent="0.25">
      <c r="A63" s="333"/>
      <c r="B63" s="334"/>
      <c r="C63" s="335"/>
      <c r="D63" s="336"/>
      <c r="E63" s="337" t="str">
        <f t="shared" si="3"/>
        <v>OK</v>
      </c>
      <c r="F63" s="389"/>
      <c r="G63" s="389"/>
      <c r="H63" s="389"/>
      <c r="I63" s="389"/>
      <c r="J63" s="389"/>
      <c r="K63" s="389"/>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8"/>
    </row>
    <row r="64" spans="1:48" s="339" customFormat="1" ht="18.75" customHeight="1" x14ac:dyDescent="0.25">
      <c r="A64" s="333"/>
      <c r="B64" s="334"/>
      <c r="C64" s="335"/>
      <c r="D64" s="336"/>
      <c r="E64" s="337" t="str">
        <f t="shared" si="3"/>
        <v>OK</v>
      </c>
      <c r="F64" s="393" t="s">
        <v>140</v>
      </c>
      <c r="G64" s="393"/>
      <c r="H64" s="393"/>
      <c r="I64" s="393"/>
      <c r="J64" s="393"/>
      <c r="K64" s="393"/>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8"/>
    </row>
    <row r="65" spans="1:48" s="339" customFormat="1" ht="51" customHeight="1" x14ac:dyDescent="0.25">
      <c r="A65" s="333"/>
      <c r="B65" s="334"/>
      <c r="C65" s="335"/>
      <c r="D65" s="336"/>
      <c r="E65" s="337" t="str">
        <f t="shared" si="3"/>
        <v>OK</v>
      </c>
      <c r="F65" s="389" t="s">
        <v>163</v>
      </c>
      <c r="G65" s="389"/>
      <c r="H65" s="389"/>
      <c r="I65" s="389"/>
      <c r="J65" s="389"/>
      <c r="K65" s="389"/>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8"/>
    </row>
    <row r="66" spans="1:48" s="339" customFormat="1" ht="19.5" customHeight="1" x14ac:dyDescent="0.25">
      <c r="A66" s="333"/>
      <c r="B66" s="334"/>
      <c r="C66" s="335"/>
      <c r="D66" s="336"/>
      <c r="E66" s="337" t="str">
        <f t="shared" si="3"/>
        <v>OK</v>
      </c>
      <c r="F66" s="393" t="s">
        <v>141</v>
      </c>
      <c r="G66" s="393"/>
      <c r="H66" s="393"/>
      <c r="I66" s="393"/>
      <c r="J66" s="393"/>
      <c r="K66" s="393"/>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8"/>
    </row>
    <row r="67" spans="1:48" s="339" customFormat="1" ht="35.25" customHeight="1" x14ac:dyDescent="0.25">
      <c r="A67" s="333"/>
      <c r="B67" s="334"/>
      <c r="C67" s="335"/>
      <c r="D67" s="336"/>
      <c r="E67" s="337" t="str">
        <f t="shared" si="3"/>
        <v>OK</v>
      </c>
      <c r="F67" s="389" t="s">
        <v>142</v>
      </c>
      <c r="G67" s="389"/>
      <c r="H67" s="389"/>
      <c r="I67" s="389"/>
      <c r="J67" s="389"/>
      <c r="K67" s="389"/>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6"/>
      <c r="AQ67" s="336"/>
      <c r="AR67" s="336"/>
      <c r="AS67" s="336"/>
      <c r="AT67" s="336"/>
      <c r="AU67" s="336"/>
      <c r="AV67" s="338"/>
    </row>
    <row r="68" spans="1:48" s="339" customFormat="1" ht="15.75" x14ac:dyDescent="0.25">
      <c r="A68" s="333"/>
      <c r="B68" s="334"/>
      <c r="C68" s="335"/>
      <c r="D68" s="336"/>
      <c r="E68" s="337" t="str">
        <f t="shared" si="3"/>
        <v>OK</v>
      </c>
      <c r="F68" s="332"/>
      <c r="G68" s="332"/>
      <c r="H68" s="332"/>
      <c r="I68" s="332"/>
      <c r="J68" s="332"/>
      <c r="K68" s="332"/>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8"/>
    </row>
    <row r="69" spans="1:48" s="339" customFormat="1" ht="33.75" customHeight="1" x14ac:dyDescent="0.25">
      <c r="A69" s="333"/>
      <c r="B69" s="334"/>
      <c r="C69" s="335"/>
      <c r="D69" s="336"/>
      <c r="E69" s="337" t="str">
        <f t="shared" si="3"/>
        <v>OK</v>
      </c>
      <c r="F69" s="389" t="s">
        <v>170</v>
      </c>
      <c r="G69" s="389"/>
      <c r="H69" s="389"/>
      <c r="I69" s="389"/>
      <c r="J69" s="389"/>
      <c r="K69" s="389"/>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c r="AR69" s="336"/>
      <c r="AS69" s="336"/>
      <c r="AT69" s="336"/>
      <c r="AU69" s="336"/>
      <c r="AV69" s="338"/>
    </row>
    <row r="70" spans="1:48" s="339" customFormat="1" ht="15.75" x14ac:dyDescent="0.25">
      <c r="A70" s="333"/>
      <c r="B70" s="334"/>
      <c r="C70" s="335"/>
      <c r="D70" s="336"/>
      <c r="E70" s="337" t="str">
        <f t="shared" si="3"/>
        <v>OK</v>
      </c>
      <c r="F70" s="340"/>
      <c r="G70" s="341"/>
      <c r="H70" s="342"/>
      <c r="I70" s="342"/>
      <c r="J70" s="342"/>
      <c r="K70" s="342"/>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8"/>
    </row>
    <row r="71" spans="1:48" s="339" customFormat="1" ht="15.75" x14ac:dyDescent="0.25">
      <c r="A71" s="333"/>
      <c r="B71" s="334"/>
      <c r="C71" s="335"/>
      <c r="D71" s="336"/>
      <c r="E71" s="337" t="str">
        <f>IF(SUM(L71:AU71)=0,"OK","NB")</f>
        <v>OK</v>
      </c>
      <c r="F71" s="387" t="s">
        <v>171</v>
      </c>
      <c r="G71" s="388"/>
      <c r="H71" s="388"/>
      <c r="I71" s="388"/>
      <c r="J71" s="388"/>
      <c r="K71" s="342"/>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8"/>
    </row>
    <row r="72" spans="1:48" s="339" customFormat="1" ht="15.75" customHeight="1" x14ac:dyDescent="0.25">
      <c r="A72" s="333"/>
      <c r="B72" s="334"/>
      <c r="C72" s="335"/>
      <c r="D72" s="336"/>
      <c r="E72" s="337" t="str">
        <f>IF(SUM(L72:AU72)=0,"OK","NB")</f>
        <v>OK</v>
      </c>
      <c r="K72" s="342"/>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336"/>
      <c r="AN72" s="336"/>
      <c r="AO72" s="336"/>
      <c r="AP72" s="336"/>
      <c r="AQ72" s="336"/>
      <c r="AR72" s="336"/>
      <c r="AS72" s="336"/>
      <c r="AT72" s="336"/>
      <c r="AU72" s="336"/>
      <c r="AV72" s="338"/>
    </row>
    <row r="73" spans="1:48" s="339" customFormat="1" ht="15.75" x14ac:dyDescent="0.25">
      <c r="A73" s="333"/>
      <c r="B73" s="334"/>
      <c r="C73" s="335"/>
      <c r="D73" s="336"/>
      <c r="E73" s="337" t="str">
        <f t="shared" si="3"/>
        <v>OK</v>
      </c>
      <c r="F73" s="342"/>
      <c r="G73" s="342"/>
      <c r="H73" s="342"/>
      <c r="I73" s="342"/>
      <c r="J73" s="342"/>
      <c r="K73" s="342"/>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6"/>
      <c r="AV73" s="338"/>
    </row>
    <row r="74" spans="1:48" s="339" customFormat="1" ht="23.25" customHeight="1" x14ac:dyDescent="0.2">
      <c r="A74" s="333"/>
      <c r="B74" s="334"/>
      <c r="C74" s="335"/>
      <c r="D74" s="336"/>
      <c r="E74" s="337" t="str">
        <f t="shared" si="3"/>
        <v>OK</v>
      </c>
      <c r="F74" s="336"/>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8"/>
    </row>
    <row r="75" spans="1:48" s="339" customFormat="1" x14ac:dyDescent="0.2">
      <c r="A75" s="333"/>
      <c r="B75" s="334"/>
      <c r="C75" s="335"/>
      <c r="D75" s="336"/>
      <c r="E75" s="337" t="str">
        <f t="shared" si="3"/>
        <v>OK</v>
      </c>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8"/>
    </row>
    <row r="76" spans="1:48" s="339" customFormat="1" x14ac:dyDescent="0.2">
      <c r="A76" s="333"/>
      <c r="B76" s="334"/>
      <c r="C76" s="335"/>
      <c r="D76" s="336"/>
      <c r="E76" s="337" t="str">
        <f t="shared" si="3"/>
        <v>OK</v>
      </c>
      <c r="F76" s="82"/>
      <c r="G76" s="82"/>
      <c r="H76" s="82"/>
      <c r="I76" s="82"/>
      <c r="J76" s="82"/>
      <c r="K76" s="82"/>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c r="AK76" s="336"/>
      <c r="AL76" s="336"/>
      <c r="AM76" s="336"/>
      <c r="AN76" s="336"/>
      <c r="AO76" s="336"/>
      <c r="AP76" s="336"/>
      <c r="AQ76" s="336"/>
      <c r="AR76" s="336"/>
      <c r="AS76" s="336"/>
      <c r="AT76" s="336"/>
      <c r="AU76" s="336"/>
      <c r="AV76" s="338"/>
    </row>
    <row r="77" spans="1:48" s="339" customFormat="1" x14ac:dyDescent="0.2">
      <c r="A77" s="333"/>
      <c r="B77" s="334"/>
      <c r="C77" s="335"/>
      <c r="D77" s="336"/>
      <c r="E77" s="337" t="str">
        <f t="shared" si="3"/>
        <v>OK</v>
      </c>
      <c r="F77" s="82"/>
      <c r="G77" s="82"/>
      <c r="H77" s="82"/>
      <c r="I77" s="82"/>
      <c r="J77" s="82"/>
      <c r="K77" s="82"/>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c r="AK77" s="336"/>
      <c r="AL77" s="336"/>
      <c r="AM77" s="336"/>
      <c r="AN77" s="336"/>
      <c r="AO77" s="336"/>
      <c r="AP77" s="336"/>
      <c r="AQ77" s="336"/>
      <c r="AR77" s="336"/>
      <c r="AS77" s="336"/>
      <c r="AT77" s="336"/>
      <c r="AU77" s="336"/>
      <c r="AV77" s="338"/>
    </row>
    <row r="78" spans="1:48" x14ac:dyDescent="0.2">
      <c r="A78" s="267"/>
      <c r="B78" s="80"/>
      <c r="C78" s="81"/>
      <c r="D78" s="82"/>
      <c r="E78" s="269" t="str">
        <f t="shared" si="3"/>
        <v>OK</v>
      </c>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74"/>
    </row>
    <row r="79" spans="1:48" x14ac:dyDescent="0.2">
      <c r="A79" s="267"/>
      <c r="B79" s="80"/>
      <c r="C79" s="81"/>
      <c r="D79" s="82"/>
      <c r="E79" s="269" t="str">
        <f t="shared" si="3"/>
        <v>OK</v>
      </c>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74"/>
    </row>
    <row r="80" spans="1:48" x14ac:dyDescent="0.2">
      <c r="A80" s="267"/>
      <c r="B80" s="80"/>
      <c r="C80" s="81"/>
      <c r="D80" s="82"/>
      <c r="E80" s="269" t="str">
        <f t="shared" si="3"/>
        <v>OK</v>
      </c>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74"/>
    </row>
    <row r="81" spans="1:48" x14ac:dyDescent="0.2">
      <c r="A81" s="267"/>
      <c r="B81" s="80"/>
      <c r="C81" s="81"/>
      <c r="D81" s="82"/>
      <c r="E81" s="269" t="str">
        <f t="shared" si="3"/>
        <v>OK</v>
      </c>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74"/>
    </row>
    <row r="82" spans="1:48" x14ac:dyDescent="0.2">
      <c r="A82" s="267"/>
      <c r="B82" s="80"/>
      <c r="C82" s="81"/>
      <c r="D82" s="82"/>
      <c r="E82" s="269" t="str">
        <f t="shared" si="3"/>
        <v>OK</v>
      </c>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74"/>
    </row>
    <row r="83" spans="1:48" x14ac:dyDescent="0.2">
      <c r="A83" s="267"/>
      <c r="B83" s="80"/>
      <c r="C83" s="81"/>
      <c r="D83" s="82"/>
      <c r="E83" s="269" t="str">
        <f t="shared" si="3"/>
        <v>OK</v>
      </c>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74"/>
    </row>
    <row r="84" spans="1:48" x14ac:dyDescent="0.2">
      <c r="A84" s="267"/>
      <c r="B84" s="80"/>
      <c r="C84" s="81"/>
      <c r="D84" s="82"/>
      <c r="E84" s="269" t="str">
        <f t="shared" si="3"/>
        <v>OK</v>
      </c>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74"/>
    </row>
    <row r="85" spans="1:48" x14ac:dyDescent="0.2">
      <c r="A85" s="267"/>
      <c r="B85" s="80"/>
      <c r="C85" s="81"/>
      <c r="D85" s="82"/>
      <c r="E85" s="269" t="str">
        <f t="shared" si="3"/>
        <v>OK</v>
      </c>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74"/>
    </row>
    <row r="86" spans="1:48" x14ac:dyDescent="0.2">
      <c r="A86" s="267"/>
      <c r="B86" s="80"/>
      <c r="C86" s="81"/>
      <c r="D86" s="82"/>
      <c r="E86" s="269" t="str">
        <f t="shared" si="3"/>
        <v>OK</v>
      </c>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74"/>
    </row>
    <row r="87" spans="1:48" x14ac:dyDescent="0.2">
      <c r="A87" s="267"/>
      <c r="B87" s="80"/>
      <c r="C87" s="81"/>
      <c r="D87" s="82"/>
      <c r="E87" s="269" t="str">
        <f t="shared" si="3"/>
        <v>OK</v>
      </c>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74"/>
    </row>
    <row r="88" spans="1:48" x14ac:dyDescent="0.2">
      <c r="A88" s="267"/>
      <c r="B88" s="80"/>
      <c r="C88" s="81"/>
      <c r="D88" s="82"/>
      <c r="E88" s="269" t="str">
        <f t="shared" si="3"/>
        <v>OK</v>
      </c>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74"/>
    </row>
    <row r="89" spans="1:48" x14ac:dyDescent="0.2">
      <c r="A89" s="267"/>
      <c r="B89" s="80"/>
      <c r="C89" s="81"/>
      <c r="D89" s="82"/>
      <c r="E89" s="269" t="str">
        <f t="shared" si="3"/>
        <v>OK</v>
      </c>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74"/>
    </row>
    <row r="90" spans="1:48" x14ac:dyDescent="0.2">
      <c r="A90" s="267"/>
      <c r="B90" s="80"/>
      <c r="C90" s="81"/>
      <c r="D90" s="82"/>
      <c r="E90" s="269" t="str">
        <f t="shared" si="3"/>
        <v>OK</v>
      </c>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74"/>
    </row>
    <row r="91" spans="1:48" x14ac:dyDescent="0.2">
      <c r="A91" s="267"/>
      <c r="B91" s="80"/>
      <c r="C91" s="81"/>
      <c r="D91" s="82"/>
      <c r="E91" s="269" t="str">
        <f t="shared" si="3"/>
        <v>OK</v>
      </c>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74"/>
    </row>
    <row r="92" spans="1:48" x14ac:dyDescent="0.2">
      <c r="A92" s="267"/>
      <c r="B92" s="80"/>
      <c r="C92" s="81"/>
      <c r="D92" s="82"/>
      <c r="E92" s="269" t="str">
        <f t="shared" si="3"/>
        <v>OK</v>
      </c>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74"/>
    </row>
    <row r="93" spans="1:48" x14ac:dyDescent="0.2">
      <c r="A93" s="267"/>
      <c r="B93" s="80"/>
      <c r="C93" s="81"/>
      <c r="D93" s="82"/>
      <c r="E93" s="269" t="str">
        <f t="shared" si="3"/>
        <v>OK</v>
      </c>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74"/>
    </row>
    <row r="94" spans="1:48" x14ac:dyDescent="0.2">
      <c r="A94" s="267"/>
      <c r="B94" s="80"/>
      <c r="C94" s="81"/>
      <c r="D94" s="82"/>
      <c r="E94" s="269" t="str">
        <f t="shared" si="3"/>
        <v>OK</v>
      </c>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74"/>
    </row>
    <row r="95" spans="1:48" x14ac:dyDescent="0.2">
      <c r="A95" s="267"/>
      <c r="B95" s="80"/>
      <c r="C95" s="81"/>
      <c r="D95" s="82"/>
      <c r="E95" s="269" t="str">
        <f t="shared" si="3"/>
        <v>OK</v>
      </c>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74"/>
    </row>
    <row r="96" spans="1:48" x14ac:dyDescent="0.2">
      <c r="A96" s="267"/>
      <c r="B96" s="80"/>
      <c r="C96" s="81"/>
      <c r="D96" s="82"/>
      <c r="E96" s="269" t="str">
        <f t="shared" si="3"/>
        <v>OK</v>
      </c>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74"/>
    </row>
    <row r="97" spans="1:48" x14ac:dyDescent="0.2">
      <c r="A97" s="267"/>
      <c r="B97" s="80"/>
      <c r="C97" s="81"/>
      <c r="D97" s="82"/>
      <c r="E97" s="269" t="str">
        <f t="shared" si="3"/>
        <v>OK</v>
      </c>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74"/>
    </row>
    <row r="98" spans="1:48" x14ac:dyDescent="0.2">
      <c r="A98" s="267"/>
      <c r="B98" s="80"/>
      <c r="C98" s="81"/>
      <c r="D98" s="82"/>
      <c r="E98" s="269" t="str">
        <f t="shared" si="3"/>
        <v>OK</v>
      </c>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74"/>
    </row>
    <row r="99" spans="1:48" x14ac:dyDescent="0.2">
      <c r="A99" s="267"/>
      <c r="B99" s="80"/>
      <c r="C99" s="81"/>
      <c r="D99" s="82"/>
      <c r="E99" s="269" t="str">
        <f t="shared" si="3"/>
        <v>OK</v>
      </c>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74"/>
    </row>
    <row r="100" spans="1:48" x14ac:dyDescent="0.2">
      <c r="A100" s="267"/>
      <c r="B100" s="80"/>
      <c r="C100" s="81"/>
      <c r="D100" s="82"/>
      <c r="E100" s="269" t="str">
        <f t="shared" si="3"/>
        <v>OK</v>
      </c>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74"/>
    </row>
    <row r="101" spans="1:48" x14ac:dyDescent="0.2">
      <c r="A101" s="267"/>
      <c r="B101" s="80"/>
      <c r="C101" s="81"/>
      <c r="D101" s="82"/>
      <c r="E101" s="269" t="str">
        <f t="shared" si="3"/>
        <v>OK</v>
      </c>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74"/>
    </row>
    <row r="102" spans="1:48" x14ac:dyDescent="0.2">
      <c r="A102" s="267"/>
      <c r="B102" s="80"/>
      <c r="C102" s="81"/>
      <c r="D102" s="82"/>
      <c r="E102" s="269" t="str">
        <f t="shared" si="3"/>
        <v>OK</v>
      </c>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74"/>
    </row>
    <row r="103" spans="1:48" x14ac:dyDescent="0.2">
      <c r="A103" s="267"/>
      <c r="B103" s="80"/>
      <c r="C103" s="81"/>
      <c r="D103" s="82"/>
      <c r="E103" s="269" t="str">
        <f t="shared" ref="E103:E117" si="4">IF(SUM(F103:AU103)=0,"OK","NB")</f>
        <v>OK</v>
      </c>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74"/>
    </row>
    <row r="104" spans="1:48" x14ac:dyDescent="0.2">
      <c r="A104" s="267"/>
      <c r="B104" s="80"/>
      <c r="C104" s="81"/>
      <c r="D104" s="82"/>
      <c r="E104" s="269" t="str">
        <f t="shared" si="4"/>
        <v>OK</v>
      </c>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74"/>
    </row>
    <row r="105" spans="1:48" x14ac:dyDescent="0.2">
      <c r="A105" s="267"/>
      <c r="B105" s="80"/>
      <c r="C105" s="81"/>
      <c r="D105" s="82"/>
      <c r="E105" s="269" t="str">
        <f t="shared" si="4"/>
        <v>OK</v>
      </c>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74"/>
    </row>
    <row r="106" spans="1:48" x14ac:dyDescent="0.2">
      <c r="A106" s="267"/>
      <c r="B106" s="80"/>
      <c r="C106" s="81"/>
      <c r="D106" s="82"/>
      <c r="E106" s="269" t="str">
        <f t="shared" si="4"/>
        <v>OK</v>
      </c>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74"/>
    </row>
    <row r="107" spans="1:48" x14ac:dyDescent="0.2">
      <c r="A107" s="267"/>
      <c r="B107" s="80"/>
      <c r="C107" s="81"/>
      <c r="D107" s="82"/>
      <c r="E107" s="269" t="str">
        <f t="shared" si="4"/>
        <v>OK</v>
      </c>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74"/>
    </row>
    <row r="108" spans="1:48" x14ac:dyDescent="0.2">
      <c r="A108" s="267"/>
      <c r="B108" s="80"/>
      <c r="C108" s="81"/>
      <c r="D108" s="82"/>
      <c r="E108" s="269" t="str">
        <f t="shared" si="4"/>
        <v>OK</v>
      </c>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74"/>
    </row>
    <row r="109" spans="1:48" x14ac:dyDescent="0.2">
      <c r="A109" s="267"/>
      <c r="B109" s="80"/>
      <c r="C109" s="81"/>
      <c r="D109" s="82"/>
      <c r="E109" s="269" t="str">
        <f t="shared" si="4"/>
        <v>OK</v>
      </c>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74"/>
    </row>
    <row r="110" spans="1:48" x14ac:dyDescent="0.2">
      <c r="A110" s="267"/>
      <c r="B110" s="80"/>
      <c r="C110" s="81"/>
      <c r="D110" s="82"/>
      <c r="E110" s="269" t="str">
        <f t="shared" si="4"/>
        <v>OK</v>
      </c>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74"/>
    </row>
    <row r="111" spans="1:48" x14ac:dyDescent="0.2">
      <c r="A111" s="267"/>
      <c r="B111" s="80"/>
      <c r="C111" s="81"/>
      <c r="D111" s="82"/>
      <c r="E111" s="269" t="str">
        <f t="shared" si="4"/>
        <v>OK</v>
      </c>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74"/>
    </row>
    <row r="112" spans="1:48" x14ac:dyDescent="0.2">
      <c r="A112" s="267"/>
      <c r="B112" s="80"/>
      <c r="C112" s="81"/>
      <c r="D112" s="82"/>
      <c r="E112" s="269" t="str">
        <f t="shared" si="4"/>
        <v>OK</v>
      </c>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74"/>
    </row>
    <row r="113" spans="1:48" x14ac:dyDescent="0.2">
      <c r="A113" s="267"/>
      <c r="B113" s="80"/>
      <c r="C113" s="81"/>
      <c r="D113" s="82"/>
      <c r="E113" s="269" t="str">
        <f t="shared" si="4"/>
        <v>OK</v>
      </c>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74"/>
    </row>
    <row r="114" spans="1:48" x14ac:dyDescent="0.2">
      <c r="A114" s="267"/>
      <c r="B114" s="80"/>
      <c r="C114" s="81"/>
      <c r="D114" s="82"/>
      <c r="E114" s="269" t="str">
        <f t="shared" si="4"/>
        <v>OK</v>
      </c>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74"/>
    </row>
    <row r="115" spans="1:48" x14ac:dyDescent="0.2">
      <c r="A115" s="267"/>
      <c r="B115" s="80"/>
      <c r="C115" s="81"/>
      <c r="D115" s="82"/>
      <c r="E115" s="269" t="str">
        <f t="shared" si="4"/>
        <v>OK</v>
      </c>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74"/>
    </row>
    <row r="116" spans="1:48" x14ac:dyDescent="0.2">
      <c r="A116" s="267"/>
      <c r="B116" s="80"/>
      <c r="C116" s="81"/>
      <c r="D116" s="82"/>
      <c r="E116" s="269" t="str">
        <f t="shared" si="4"/>
        <v>OK</v>
      </c>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74"/>
    </row>
    <row r="117" spans="1:48" x14ac:dyDescent="0.2">
      <c r="A117" s="267"/>
      <c r="B117" s="80"/>
      <c r="C117" s="81"/>
      <c r="D117" s="82"/>
      <c r="E117" s="269" t="str">
        <f t="shared" si="4"/>
        <v>OK</v>
      </c>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74"/>
    </row>
    <row r="118" spans="1:48" x14ac:dyDescent="0.2">
      <c r="A118" s="267"/>
      <c r="B118" s="80"/>
      <c r="C118" s="81"/>
      <c r="D118" s="82"/>
      <c r="E118" s="269" t="str">
        <f t="shared" ref="E118:E127" si="5">IF(SUM(F118:AU118)=0,"OK","NB")</f>
        <v>OK</v>
      </c>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74"/>
    </row>
    <row r="119" spans="1:48" x14ac:dyDescent="0.2">
      <c r="A119" s="267"/>
      <c r="B119" s="80"/>
      <c r="C119" s="81"/>
      <c r="D119" s="82"/>
      <c r="E119" s="269" t="str">
        <f t="shared" si="5"/>
        <v>OK</v>
      </c>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74"/>
    </row>
    <row r="120" spans="1:48" x14ac:dyDescent="0.2">
      <c r="A120" s="267"/>
      <c r="B120" s="80"/>
      <c r="C120" s="81"/>
      <c r="D120" s="82"/>
      <c r="E120" s="269" t="str">
        <f t="shared" si="5"/>
        <v>OK</v>
      </c>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74"/>
    </row>
    <row r="121" spans="1:48" x14ac:dyDescent="0.2">
      <c r="A121" s="267"/>
      <c r="B121" s="80"/>
      <c r="C121" s="81"/>
      <c r="D121" s="82"/>
      <c r="E121" s="269" t="str">
        <f t="shared" si="5"/>
        <v>OK</v>
      </c>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74"/>
    </row>
    <row r="122" spans="1:48" x14ac:dyDescent="0.2">
      <c r="A122" s="267"/>
      <c r="B122" s="80"/>
      <c r="C122" s="81"/>
      <c r="D122" s="82"/>
      <c r="E122" s="269" t="str">
        <f t="shared" si="5"/>
        <v>OK</v>
      </c>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74"/>
    </row>
    <row r="123" spans="1:48" x14ac:dyDescent="0.2">
      <c r="A123" s="267"/>
      <c r="B123" s="80"/>
      <c r="C123" s="81"/>
      <c r="D123" s="82"/>
      <c r="E123" s="269" t="str">
        <f t="shared" si="5"/>
        <v>OK</v>
      </c>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74"/>
    </row>
    <row r="124" spans="1:48" x14ac:dyDescent="0.2">
      <c r="A124" s="267"/>
      <c r="B124" s="80"/>
      <c r="C124" s="81"/>
      <c r="D124" s="82"/>
      <c r="E124" s="269" t="str">
        <f t="shared" si="5"/>
        <v>OK</v>
      </c>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74"/>
    </row>
    <row r="125" spans="1:48" x14ac:dyDescent="0.2">
      <c r="A125" s="267"/>
      <c r="B125" s="80"/>
      <c r="C125" s="81"/>
      <c r="D125" s="82"/>
      <c r="E125" s="269" t="str">
        <f t="shared" si="5"/>
        <v>OK</v>
      </c>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74"/>
    </row>
    <row r="126" spans="1:48" x14ac:dyDescent="0.2">
      <c r="A126" s="267"/>
      <c r="B126" s="80"/>
      <c r="C126" s="81"/>
      <c r="D126" s="82"/>
      <c r="E126" s="269" t="str">
        <f t="shared" si="5"/>
        <v>OK</v>
      </c>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74"/>
    </row>
    <row r="127" spans="1:48" x14ac:dyDescent="0.2">
      <c r="A127" s="267"/>
      <c r="B127" s="80"/>
      <c r="C127" s="81"/>
      <c r="D127" s="82"/>
      <c r="E127" s="269" t="str">
        <f t="shared" si="5"/>
        <v>OK</v>
      </c>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74"/>
    </row>
  </sheetData>
  <sheetProtection formatCells="0" formatColumns="0" formatRows="0" insertColumns="0" insertRows="0" deleteColumns="0" deleteRows="0"/>
  <mergeCells count="31">
    <mergeCell ref="F41:K41"/>
    <mergeCell ref="B2:D2"/>
    <mergeCell ref="B3:C4"/>
    <mergeCell ref="D3:D4"/>
    <mergeCell ref="B5:D5"/>
    <mergeCell ref="F39:K39"/>
    <mergeCell ref="F57:K57"/>
    <mergeCell ref="F58:K58"/>
    <mergeCell ref="F59:K59"/>
    <mergeCell ref="F44:K44"/>
    <mergeCell ref="F47:K47"/>
    <mergeCell ref="F48:K48"/>
    <mergeCell ref="F49:K49"/>
    <mergeCell ref="F50:K50"/>
    <mergeCell ref="F51:K51"/>
    <mergeCell ref="F71:J71"/>
    <mergeCell ref="F69:K69"/>
    <mergeCell ref="F2:K2"/>
    <mergeCell ref="F64:K64"/>
    <mergeCell ref="F65:K65"/>
    <mergeCell ref="F66:K66"/>
    <mergeCell ref="F67:K67"/>
    <mergeCell ref="F60:K60"/>
    <mergeCell ref="F61:K61"/>
    <mergeCell ref="F62:K62"/>
    <mergeCell ref="F52:K52"/>
    <mergeCell ref="F53:K53"/>
    <mergeCell ref="F54:K54"/>
    <mergeCell ref="F55:K55"/>
    <mergeCell ref="F63:K63"/>
    <mergeCell ref="F56:K56"/>
  </mergeCells>
  <phoneticPr fontId="0" type="noConversion"/>
  <conditionalFormatting sqref="A4:A5 F4:IV5">
    <cfRule type="cellIs" dxfId="36" priority="11" operator="between">
      <formula>1000</formula>
      <formula>2999</formula>
    </cfRule>
  </conditionalFormatting>
  <conditionalFormatting sqref="A4 F4:IV4 F70">
    <cfRule type="cellIs" dxfId="35" priority="8" operator="between">
      <formula>8000</formula>
      <formula>8999</formula>
    </cfRule>
    <cfRule type="cellIs" dxfId="34" priority="9" operator="between">
      <formula>4000</formula>
      <formula>7999</formula>
    </cfRule>
    <cfRule type="cellIs" dxfId="33" priority="10" operator="between">
      <formula>3000</formula>
      <formula>3999</formula>
    </cfRule>
  </conditionalFormatting>
  <conditionalFormatting sqref="E1 E6:E112 E128:E65501">
    <cfRule type="containsText" dxfId="32" priority="7" operator="containsText" text="NB">
      <formula>NOT(ISERROR(SEARCH("NB",E1)))</formula>
    </cfRule>
  </conditionalFormatting>
  <conditionalFormatting sqref="B5 D3 C1:E1 B3 B6:E112 B128:E65501">
    <cfRule type="containsText" dxfId="31" priority="6" operator="containsText" text="OK">
      <formula>NOT(ISERROR(SEARCH("OK",B1)))</formula>
    </cfRule>
  </conditionalFormatting>
  <conditionalFormatting sqref="F6:K37 F38:J38 H40:K40 F39:G40 H70:J70 F73:J73 F71 L6:AU528 F74:K526">
    <cfRule type="cellIs" dxfId="30" priority="5" operator="lessThan">
      <formula>0</formula>
    </cfRule>
  </conditionalFormatting>
  <conditionalFormatting sqref="A5:B5 F5:IV5">
    <cfRule type="containsText" dxfId="29" priority="4" operator="containsText" text="Udefinert konto">
      <formula>NOT(ISERROR(SEARCH("Udefinert konto",A5)))</formula>
    </cfRule>
  </conditionalFormatting>
  <conditionalFormatting sqref="E113:E127">
    <cfRule type="containsText" dxfId="28" priority="3" operator="containsText" text="NB">
      <formula>NOT(ISERROR(SEARCH("NB",E113)))</formula>
    </cfRule>
  </conditionalFormatting>
  <conditionalFormatting sqref="B113:E127">
    <cfRule type="containsText" dxfId="27" priority="2" operator="containsText" text="OK">
      <formula>NOT(ISERROR(SEARCH("OK",B113)))</formula>
    </cfRule>
  </conditionalFormatting>
  <pageMargins left="0.23622047244094491" right="0.31496062992125984" top="0.55118110236220474" bottom="0.6692913385826772" header="0.31496062992125984" footer="0.39370078740157483"/>
  <pageSetup paperSize="9" scale="70" orientation="landscape" r:id="rId1"/>
  <headerFooter alignWithMargins="0">
    <oddFooter>&amp;CSide :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0"/>
  <sheetViews>
    <sheetView zoomScaleNormal="100" workbookViewId="0"/>
  </sheetViews>
  <sheetFormatPr baseColWidth="10" defaultColWidth="8.875" defaultRowHeight="15.75" x14ac:dyDescent="0.25"/>
  <cols>
    <col min="1" max="1" width="5.5" style="11" customWidth="1"/>
    <col min="2" max="2" width="12.875" style="15" customWidth="1"/>
    <col min="3" max="3" width="34.5" style="13" customWidth="1"/>
    <col min="4" max="4" width="9.625" style="13" customWidth="1"/>
    <col min="5" max="5" width="32.625" style="11" customWidth="1"/>
    <col min="6" max="6" width="32.625" style="18" customWidth="1"/>
    <col min="7" max="7" width="2.875" style="13" customWidth="1"/>
    <col min="8" max="16384" width="8.875" style="11"/>
  </cols>
  <sheetData>
    <row r="2" spans="1:7" ht="39.75" customHeight="1" x14ac:dyDescent="0.25">
      <c r="B2" s="377"/>
      <c r="C2" s="378"/>
      <c r="F2" s="176" t="str">
        <f>Informasjon!C4</f>
        <v xml:space="preserve">Hageselskapet Eksempel </v>
      </c>
      <c r="G2" s="10"/>
    </row>
    <row r="3" spans="1:7" ht="60.95" customHeight="1" x14ac:dyDescent="0.25">
      <c r="B3" s="420" t="s">
        <v>146</v>
      </c>
      <c r="C3" s="421"/>
      <c r="D3" s="421"/>
      <c r="E3" s="421"/>
      <c r="F3" s="422"/>
      <c r="G3" s="10"/>
    </row>
    <row r="4" spans="1:7" s="12" customFormat="1" ht="30.75" customHeight="1" thickBot="1" x14ac:dyDescent="0.3">
      <c r="A4" s="19"/>
      <c r="B4" s="47" t="s">
        <v>97</v>
      </c>
      <c r="C4" s="47" t="s">
        <v>54</v>
      </c>
      <c r="D4" s="48" t="s">
        <v>94</v>
      </c>
      <c r="E4" s="49">
        <f>Informasjon!$C$6</f>
        <v>42369</v>
      </c>
      <c r="F4" s="50">
        <f>Informasjon!$C$7</f>
        <v>42004</v>
      </c>
      <c r="G4" s="21"/>
    </row>
    <row r="5" spans="1:7" s="315" customFormat="1" ht="16.5" thickTop="1" x14ac:dyDescent="0.25">
      <c r="A5" s="309"/>
      <c r="B5" s="310"/>
      <c r="C5" s="312" t="s">
        <v>113</v>
      </c>
      <c r="D5" s="316"/>
      <c r="E5" s="317"/>
      <c r="F5" s="318"/>
      <c r="G5" s="314"/>
    </row>
    <row r="6" spans="1:7" s="128" customFormat="1" x14ac:dyDescent="0.25">
      <c r="A6" s="124"/>
      <c r="B6" s="25">
        <v>1500</v>
      </c>
      <c r="C6" s="62" t="str">
        <f t="shared" ref="C6:C13" si="0">IF($B6="","",IF(ISNA(VLOOKUP($B6,Kontoplan,2,FALSE)),"Udefinert konto i bilagsregistreringen",VLOOKUP($B6,Kontoplan,2,FALSE)))</f>
        <v>Kundefordringer</v>
      </c>
      <c r="D6" s="62"/>
      <c r="E6" s="275" t="str">
        <f t="shared" ref="E6:E13" si="1">IF($B6="","",IF(OR(ISNA(HLOOKUP($B6,Kontering,3,FALSE)),ISNA(VLOOKUP($B6,Kontoplan,3,FALSE))),"Udefinert konto i bilagsregistreringen",HLOOKUP($B6,Kontering,3,FALSE)+VLOOKUP($B6,Kontoplan,3,FALSE)))</f>
        <v>Udefinert konto i bilagsregistreringen</v>
      </c>
      <c r="F6" s="275">
        <f t="shared" ref="F6:F13" si="2">IF($B6="","",IF(ISNA(VLOOKUP($B6,Kontoplan,3,FALSE)),"Udefinert konto i bilagsregistreringen",VLOOKUP($B6,Kontoplan,3,FALSE)))</f>
        <v>0</v>
      </c>
      <c r="G6" s="130"/>
    </row>
    <row r="7" spans="1:7" s="128" customFormat="1" x14ac:dyDescent="0.25">
      <c r="A7" s="124"/>
      <c r="B7" s="25"/>
      <c r="C7" s="62" t="str">
        <f t="shared" si="0"/>
        <v/>
      </c>
      <c r="D7" s="62"/>
      <c r="E7" s="275" t="str">
        <f t="shared" si="1"/>
        <v/>
      </c>
      <c r="F7" s="275" t="str">
        <f t="shared" si="2"/>
        <v/>
      </c>
      <c r="G7" s="130"/>
    </row>
    <row r="8" spans="1:7" s="128" customFormat="1" x14ac:dyDescent="0.25">
      <c r="A8" s="124"/>
      <c r="B8" s="25"/>
      <c r="C8" s="62" t="str">
        <f t="shared" si="0"/>
        <v/>
      </c>
      <c r="D8" s="62"/>
      <c r="E8" s="275" t="str">
        <f t="shared" si="1"/>
        <v/>
      </c>
      <c r="F8" s="275" t="str">
        <f t="shared" si="2"/>
        <v/>
      </c>
      <c r="G8" s="130"/>
    </row>
    <row r="9" spans="1:7" s="128" customFormat="1" x14ac:dyDescent="0.25">
      <c r="A9" s="124"/>
      <c r="B9" s="25"/>
      <c r="C9" s="62" t="str">
        <f t="shared" si="0"/>
        <v/>
      </c>
      <c r="D9" s="62"/>
      <c r="E9" s="275" t="str">
        <f t="shared" si="1"/>
        <v/>
      </c>
      <c r="F9" s="275" t="str">
        <f t="shared" si="2"/>
        <v/>
      </c>
      <c r="G9" s="130"/>
    </row>
    <row r="10" spans="1:7" s="128" customFormat="1" x14ac:dyDescent="0.25">
      <c r="A10" s="124"/>
      <c r="B10" s="25"/>
      <c r="C10" s="62" t="str">
        <f t="shared" si="0"/>
        <v/>
      </c>
      <c r="D10" s="62"/>
      <c r="E10" s="275" t="str">
        <f t="shared" si="1"/>
        <v/>
      </c>
      <c r="F10" s="275" t="str">
        <f t="shared" si="2"/>
        <v/>
      </c>
      <c r="G10" s="130"/>
    </row>
    <row r="11" spans="1:7" s="128" customFormat="1" x14ac:dyDescent="0.25">
      <c r="A11" s="124"/>
      <c r="B11" s="25"/>
      <c r="C11" s="62" t="str">
        <f t="shared" si="0"/>
        <v/>
      </c>
      <c r="D11" s="62"/>
      <c r="E11" s="275" t="str">
        <f t="shared" si="1"/>
        <v/>
      </c>
      <c r="F11" s="275" t="str">
        <f t="shared" si="2"/>
        <v/>
      </c>
      <c r="G11" s="130"/>
    </row>
    <row r="12" spans="1:7" s="128" customFormat="1" x14ac:dyDescent="0.25">
      <c r="A12" s="124"/>
      <c r="B12" s="25"/>
      <c r="C12" s="62" t="str">
        <f t="shared" si="0"/>
        <v/>
      </c>
      <c r="D12" s="62"/>
      <c r="E12" s="275" t="str">
        <f t="shared" si="1"/>
        <v/>
      </c>
      <c r="F12" s="275" t="str">
        <f t="shared" si="2"/>
        <v/>
      </c>
      <c r="G12" s="130"/>
    </row>
    <row r="13" spans="1:7" s="128" customFormat="1" x14ac:dyDescent="0.25">
      <c r="A13" s="124"/>
      <c r="B13" s="25"/>
      <c r="C13" s="62" t="str">
        <f t="shared" si="0"/>
        <v/>
      </c>
      <c r="D13" s="62"/>
      <c r="E13" s="275" t="str">
        <f t="shared" si="1"/>
        <v/>
      </c>
      <c r="F13" s="275" t="str">
        <f t="shared" si="2"/>
        <v/>
      </c>
      <c r="G13" s="130"/>
    </row>
    <row r="14" spans="1:7" s="274" customFormat="1" x14ac:dyDescent="0.25">
      <c r="A14" s="272"/>
      <c r="B14" s="143"/>
      <c r="C14" s="306" t="s">
        <v>55</v>
      </c>
      <c r="D14" s="144"/>
      <c r="E14" s="276">
        <f>SUM(E6:E11)</f>
        <v>0</v>
      </c>
      <c r="F14" s="277">
        <f>SUM(F6:F11)</f>
        <v>0</v>
      </c>
      <c r="G14" s="273"/>
    </row>
    <row r="15" spans="1:7" s="128" customFormat="1" x14ac:dyDescent="0.25">
      <c r="A15" s="124"/>
      <c r="B15" s="25"/>
      <c r="C15" s="62"/>
      <c r="D15" s="62"/>
      <c r="E15" s="275"/>
      <c r="F15" s="275"/>
      <c r="G15" s="130"/>
    </row>
    <row r="16" spans="1:7" s="324" customFormat="1" x14ac:dyDescent="0.25">
      <c r="A16" s="319"/>
      <c r="B16" s="320"/>
      <c r="C16" s="312" t="s">
        <v>112</v>
      </c>
      <c r="D16" s="321"/>
      <c r="E16" s="322"/>
      <c r="F16" s="322"/>
      <c r="G16" s="323"/>
    </row>
    <row r="17" spans="1:7" s="128" customFormat="1" x14ac:dyDescent="0.25">
      <c r="A17" s="124"/>
      <c r="B17" s="25">
        <v>1920</v>
      </c>
      <c r="C17" s="62" t="str">
        <f t="shared" ref="C17:C23" si="3">IF($B17="","",IF(ISNA(VLOOKUP($B17,Kontoplan,2,FALSE)),"Udefinert konto i bilagsregistreringen",VLOOKUP($B17,Kontoplan,2,FALSE)))</f>
        <v>Bank</v>
      </c>
      <c r="D17" s="62"/>
      <c r="E17" s="275">
        <f t="shared" ref="E17:E23" si="4">IF($B17="","",IF(OR(ISNA(HLOOKUP($B17,Kontering,3,FALSE)),ISNA(VLOOKUP($B17,Kontoplan,3,FALSE))),"Udefinert konto i bilagsregistreringen",HLOOKUP($B17,Kontering,3,FALSE)+VLOOKUP($B17,Kontoplan,3,FALSE)))</f>
        <v>17783.240000000002</v>
      </c>
      <c r="F17" s="275">
        <f t="shared" ref="F17:F23" si="5">IF($B17="","",IF(ISNA(VLOOKUP($B17,Kontoplan,3,FALSE)),"Udefinert konto i bilagsregistreringen",VLOOKUP($B17,Kontoplan,3,FALSE)))</f>
        <v>24051.58</v>
      </c>
      <c r="G17" s="130"/>
    </row>
    <row r="18" spans="1:7" s="128" customFormat="1" x14ac:dyDescent="0.25">
      <c r="A18" s="124"/>
      <c r="B18" s="25">
        <v>1900</v>
      </c>
      <c r="C18" s="62" t="str">
        <f t="shared" si="3"/>
        <v>Kasse</v>
      </c>
      <c r="D18" s="62"/>
      <c r="E18" s="275">
        <f t="shared" si="4"/>
        <v>1497.5</v>
      </c>
      <c r="F18" s="275">
        <f t="shared" si="5"/>
        <v>2480.5</v>
      </c>
      <c r="G18" s="130"/>
    </row>
    <row r="19" spans="1:7" s="128" customFormat="1" x14ac:dyDescent="0.25">
      <c r="A19" s="124"/>
      <c r="B19" s="25"/>
      <c r="C19" s="62" t="str">
        <f t="shared" si="3"/>
        <v/>
      </c>
      <c r="D19" s="62"/>
      <c r="E19" s="275" t="str">
        <f t="shared" si="4"/>
        <v/>
      </c>
      <c r="F19" s="275" t="str">
        <f t="shared" si="5"/>
        <v/>
      </c>
      <c r="G19" s="130"/>
    </row>
    <row r="20" spans="1:7" s="128" customFormat="1" x14ac:dyDescent="0.25">
      <c r="A20" s="124"/>
      <c r="B20" s="25"/>
      <c r="C20" s="62" t="str">
        <f t="shared" si="3"/>
        <v/>
      </c>
      <c r="D20" s="62"/>
      <c r="E20" s="275" t="str">
        <f t="shared" si="4"/>
        <v/>
      </c>
      <c r="F20" s="275" t="str">
        <f t="shared" si="5"/>
        <v/>
      </c>
      <c r="G20" s="130"/>
    </row>
    <row r="21" spans="1:7" s="128" customFormat="1" x14ac:dyDescent="0.25">
      <c r="A21" s="124"/>
      <c r="B21" s="25"/>
      <c r="C21" s="62" t="str">
        <f t="shared" si="3"/>
        <v/>
      </c>
      <c r="D21" s="62"/>
      <c r="E21" s="275" t="str">
        <f t="shared" si="4"/>
        <v/>
      </c>
      <c r="F21" s="275" t="str">
        <f t="shared" si="5"/>
        <v/>
      </c>
      <c r="G21" s="130"/>
    </row>
    <row r="22" spans="1:7" s="128" customFormat="1" x14ac:dyDescent="0.25">
      <c r="A22" s="124"/>
      <c r="B22" s="25"/>
      <c r="C22" s="62" t="str">
        <f t="shared" si="3"/>
        <v/>
      </c>
      <c r="D22" s="62"/>
      <c r="E22" s="275" t="str">
        <f t="shared" si="4"/>
        <v/>
      </c>
      <c r="F22" s="275" t="str">
        <f t="shared" si="5"/>
        <v/>
      </c>
      <c r="G22" s="130"/>
    </row>
    <row r="23" spans="1:7" s="128" customFormat="1" x14ac:dyDescent="0.25">
      <c r="A23" s="124"/>
      <c r="B23" s="25"/>
      <c r="C23" s="62" t="str">
        <f t="shared" si="3"/>
        <v/>
      </c>
      <c r="D23" s="62"/>
      <c r="E23" s="275" t="str">
        <f t="shared" si="4"/>
        <v/>
      </c>
      <c r="F23" s="275" t="str">
        <f t="shared" si="5"/>
        <v/>
      </c>
      <c r="G23" s="130"/>
    </row>
    <row r="24" spans="1:7" s="274" customFormat="1" x14ac:dyDescent="0.25">
      <c r="A24" s="272"/>
      <c r="B24" s="143"/>
      <c r="C24" s="278" t="s">
        <v>56</v>
      </c>
      <c r="D24" s="144"/>
      <c r="E24" s="276">
        <f>SUM(E17:E23)</f>
        <v>19280.740000000002</v>
      </c>
      <c r="F24" s="277">
        <f>SUM(F17:F23)</f>
        <v>26532.080000000002</v>
      </c>
      <c r="G24" s="273"/>
    </row>
    <row r="25" spans="1:7" s="128" customFormat="1" ht="16.5" thickBot="1" x14ac:dyDescent="0.3">
      <c r="A25" s="124"/>
      <c r="B25" s="147"/>
      <c r="C25" s="146"/>
      <c r="D25" s="146"/>
      <c r="E25" s="279"/>
      <c r="F25" s="279"/>
      <c r="G25" s="130"/>
    </row>
    <row r="26" spans="1:7" s="42" customFormat="1" ht="18.75" x14ac:dyDescent="0.3">
      <c r="A26" s="35"/>
      <c r="B26" s="36"/>
      <c r="C26" s="37" t="s">
        <v>110</v>
      </c>
      <c r="D26" s="38"/>
      <c r="E26" s="39">
        <f>E14+E24</f>
        <v>19280.740000000002</v>
      </c>
      <c r="F26" s="40">
        <f>F14+F24</f>
        <v>26532.080000000002</v>
      </c>
      <c r="G26" s="41"/>
    </row>
    <row r="27" spans="1:7" ht="39.75" customHeight="1" x14ac:dyDescent="0.25">
      <c r="B27" s="23"/>
      <c r="C27" s="24"/>
      <c r="D27" s="24"/>
      <c r="E27" s="28"/>
      <c r="F27" s="28"/>
    </row>
    <row r="28" spans="1:7" s="17" customFormat="1" ht="30.75" customHeight="1" thickBot="1" x14ac:dyDescent="0.3">
      <c r="A28" s="26"/>
      <c r="B28" s="47" t="s">
        <v>97</v>
      </c>
      <c r="C28" s="47" t="s">
        <v>57</v>
      </c>
      <c r="D28" s="47" t="s">
        <v>94</v>
      </c>
      <c r="E28" s="49">
        <f>Informasjon!$C$6</f>
        <v>42369</v>
      </c>
      <c r="F28" s="50">
        <f>Informasjon!$C$7</f>
        <v>42004</v>
      </c>
      <c r="G28" s="27"/>
    </row>
    <row r="29" spans="1:7" s="17" customFormat="1" ht="15" customHeight="1" thickTop="1" x14ac:dyDescent="0.25">
      <c r="A29" s="26"/>
      <c r="B29" s="326"/>
      <c r="C29" s="329" t="s">
        <v>169</v>
      </c>
      <c r="D29" s="326"/>
      <c r="E29" s="327"/>
      <c r="F29" s="328"/>
      <c r="G29" s="27"/>
    </row>
    <row r="30" spans="1:7" x14ac:dyDescent="0.25">
      <c r="A30" s="20"/>
      <c r="B30" s="307">
        <v>2050</v>
      </c>
      <c r="C30" s="60" t="str">
        <f>IF($B30="","",IF(ISNA(VLOOKUP($B30,Kontoplan,2,FALSE)),"Udefinert konto",VLOOKUP($B30,Kontoplan,2,FALSE)))</f>
        <v>Egenkapital</v>
      </c>
      <c r="D30" s="60"/>
      <c r="E30" s="308">
        <f>IF($B30="","",IF(ISNA(VLOOKUP($B30,Kontoplan,3,FALSE)),"Udefinert konto i bilagsregistreringen",VLOOKUP($B30,Kontoplan,3,FALSE)))</f>
        <v>26532.080000000002</v>
      </c>
      <c r="F30" s="308">
        <f>IF($B30="","",IF(ISNA(VLOOKUP($B30,Kontoplan,3,FALSE)),"Udefinert konto i bilagsregistreringen",VLOOKUP($B30,Kontoplan,3,FALSE)))</f>
        <v>26532.080000000002</v>
      </c>
      <c r="G30" s="22"/>
    </row>
    <row r="31" spans="1:7" x14ac:dyDescent="0.25">
      <c r="A31" s="20"/>
      <c r="B31" s="307">
        <v>8900</v>
      </c>
      <c r="C31" s="60" t="str">
        <f>IF($B31="","",IF(ISNA(VLOOKUP($B31,Kontoplan,2,FALSE)),"Udefinert konto",VLOOKUP($B31,Kontoplan,2,FALSE)))</f>
        <v>Årsresultat / Overføring og disponering</v>
      </c>
      <c r="D31" s="60"/>
      <c r="E31" s="308">
        <f>Resultat!$E$69</f>
        <v>-7251.34</v>
      </c>
      <c r="F31" s="308">
        <f>IF($B31="","",IF(ISNA(VLOOKUP($B31,Kontoplan,3,FALSE)),"Udefinert konto i bilagsregistreringen",VLOOKUP($B31,Kontoplan,3,FALSE)))</f>
        <v>0</v>
      </c>
      <c r="G31" s="22"/>
    </row>
    <row r="32" spans="1:7" s="315" customFormat="1" ht="15" customHeight="1" x14ac:dyDescent="0.25">
      <c r="A32" s="309"/>
      <c r="B32" s="310"/>
      <c r="C32" s="330" t="s">
        <v>58</v>
      </c>
      <c r="D32" s="312"/>
      <c r="E32" s="313">
        <f>SUM(E30:E31)</f>
        <v>19280.740000000002</v>
      </c>
      <c r="F32" s="313">
        <f>SUM(F30:F31)</f>
        <v>26532.080000000002</v>
      </c>
      <c r="G32" s="314"/>
    </row>
    <row r="33" spans="1:7" x14ac:dyDescent="0.25">
      <c r="A33" s="20"/>
      <c r="B33" s="307"/>
      <c r="C33" s="60"/>
      <c r="D33" s="60"/>
      <c r="E33" s="308"/>
      <c r="F33" s="308"/>
      <c r="G33" s="22"/>
    </row>
    <row r="34" spans="1:7" s="315" customFormat="1" x14ac:dyDescent="0.25">
      <c r="A34" s="309"/>
      <c r="B34" s="310"/>
      <c r="C34" s="311" t="s">
        <v>114</v>
      </c>
      <c r="D34" s="312"/>
      <c r="E34" s="325"/>
      <c r="F34" s="325"/>
      <c r="G34" s="314"/>
    </row>
    <row r="35" spans="1:7" s="128" customFormat="1" x14ac:dyDescent="0.25">
      <c r="A35" s="124"/>
      <c r="B35" s="25">
        <v>2400</v>
      </c>
      <c r="C35" s="62" t="str">
        <f t="shared" ref="C35:C40" si="6">IF($B35="","",IF(ISNA(VLOOKUP($B35,Kontoplan,2,FALSE)),"Udefinert konto i bilagsregistreringen",VLOOKUP($B35,Kontoplan,2,FALSE)))</f>
        <v>Leverandørgjeld</v>
      </c>
      <c r="D35" s="62"/>
      <c r="E35" s="275" t="str">
        <f t="shared" ref="E35:E40" si="7">IF($B35="","",IF(OR(ISNA(HLOOKUP($B35,Kontering,3,FALSE)),ISNA(VLOOKUP($B35,Kontoplan,4,FALSE))),"Udefinert konto i bilagsregistreringen",HLOOKUP($B35,Kontering,3,FALSE)+VLOOKUP($B35,Kontoplan,4,FALSE)))</f>
        <v>Udefinert konto i bilagsregistreringen</v>
      </c>
      <c r="F35" s="275">
        <f t="shared" ref="F35:F40" si="8">IF($B35="","",IF(ISNA(VLOOKUP($B35,Kontoplan,4,FALSE)),"Udefinert konto i bilagsregistreringen",VLOOKUP($B35,Kontoplan,4,FALSE)))</f>
        <v>0</v>
      </c>
      <c r="G35" s="130"/>
    </row>
    <row r="36" spans="1:7" s="128" customFormat="1" x14ac:dyDescent="0.25">
      <c r="A36" s="124"/>
      <c r="B36" s="25"/>
      <c r="C36" s="62" t="str">
        <f t="shared" si="6"/>
        <v/>
      </c>
      <c r="D36" s="62"/>
      <c r="E36" s="275" t="str">
        <f t="shared" si="7"/>
        <v/>
      </c>
      <c r="F36" s="275" t="str">
        <f t="shared" si="8"/>
        <v/>
      </c>
      <c r="G36" s="130"/>
    </row>
    <row r="37" spans="1:7" s="128" customFormat="1" x14ac:dyDescent="0.25">
      <c r="A37" s="124"/>
      <c r="B37" s="25"/>
      <c r="C37" s="62" t="str">
        <f t="shared" si="6"/>
        <v/>
      </c>
      <c r="D37" s="62"/>
      <c r="E37" s="275" t="str">
        <f t="shared" si="7"/>
        <v/>
      </c>
      <c r="F37" s="275" t="str">
        <f t="shared" si="8"/>
        <v/>
      </c>
      <c r="G37" s="130"/>
    </row>
    <row r="38" spans="1:7" s="128" customFormat="1" x14ac:dyDescent="0.25">
      <c r="A38" s="124"/>
      <c r="B38" s="25"/>
      <c r="C38" s="62" t="str">
        <f t="shared" si="6"/>
        <v/>
      </c>
      <c r="D38" s="62"/>
      <c r="E38" s="275" t="str">
        <f t="shared" si="7"/>
        <v/>
      </c>
      <c r="F38" s="275" t="str">
        <f t="shared" si="8"/>
        <v/>
      </c>
      <c r="G38" s="130"/>
    </row>
    <row r="39" spans="1:7" s="128" customFormat="1" x14ac:dyDescent="0.25">
      <c r="A39" s="124"/>
      <c r="B39" s="25"/>
      <c r="C39" s="62" t="str">
        <f t="shared" si="6"/>
        <v/>
      </c>
      <c r="D39" s="62"/>
      <c r="E39" s="275" t="str">
        <f t="shared" si="7"/>
        <v/>
      </c>
      <c r="F39" s="275" t="str">
        <f t="shared" si="8"/>
        <v/>
      </c>
      <c r="G39" s="130"/>
    </row>
    <row r="40" spans="1:7" s="128" customFormat="1" x14ac:dyDescent="0.25">
      <c r="A40" s="124"/>
      <c r="B40" s="25"/>
      <c r="C40" s="62" t="str">
        <f t="shared" si="6"/>
        <v/>
      </c>
      <c r="D40" s="62"/>
      <c r="E40" s="275" t="str">
        <f t="shared" si="7"/>
        <v/>
      </c>
      <c r="F40" s="275" t="str">
        <f t="shared" si="8"/>
        <v/>
      </c>
      <c r="G40" s="130"/>
    </row>
    <row r="41" spans="1:7" s="274" customFormat="1" x14ac:dyDescent="0.25">
      <c r="A41" s="272"/>
      <c r="B41" s="143"/>
      <c r="C41" s="278" t="s">
        <v>59</v>
      </c>
      <c r="D41" s="144"/>
      <c r="E41" s="276">
        <f>SUM(E40:E40)</f>
        <v>0</v>
      </c>
      <c r="F41" s="277">
        <f>SUM(F40:F40)</f>
        <v>0</v>
      </c>
      <c r="G41" s="273"/>
    </row>
    <row r="42" spans="1:7" s="128" customFormat="1" ht="16.5" thickBot="1" x14ac:dyDescent="0.3">
      <c r="A42" s="124"/>
      <c r="B42" s="145"/>
      <c r="C42" s="146"/>
      <c r="D42" s="146"/>
      <c r="E42" s="279"/>
      <c r="F42" s="279"/>
      <c r="G42" s="130"/>
    </row>
    <row r="43" spans="1:7" s="42" customFormat="1" ht="18.75" x14ac:dyDescent="0.3">
      <c r="A43" s="35"/>
      <c r="B43" s="36"/>
      <c r="C43" s="37" t="s">
        <v>111</v>
      </c>
      <c r="D43" s="38"/>
      <c r="E43" s="39">
        <f>E32+E41</f>
        <v>19280.740000000002</v>
      </c>
      <c r="F43" s="40">
        <f>F32+F41</f>
        <v>26532.080000000002</v>
      </c>
      <c r="G43" s="41"/>
    </row>
    <row r="44" spans="1:7" x14ac:dyDescent="0.25">
      <c r="B44" s="29"/>
      <c r="C44" s="30"/>
      <c r="D44" s="30"/>
      <c r="E44" s="31"/>
      <c r="F44" s="31"/>
    </row>
    <row r="45" spans="1:7" x14ac:dyDescent="0.25">
      <c r="E45" s="14"/>
      <c r="F45" s="14"/>
    </row>
    <row r="46" spans="1:7" x14ac:dyDescent="0.25">
      <c r="E46" s="18"/>
    </row>
    <row r="47" spans="1:7" ht="54" customHeight="1" x14ac:dyDescent="0.35">
      <c r="B47" s="112" t="s">
        <v>108</v>
      </c>
      <c r="E47" s="415"/>
      <c r="F47" s="415"/>
    </row>
    <row r="48" spans="1:7" ht="41.1" customHeight="1" x14ac:dyDescent="0.25">
      <c r="B48" s="32"/>
      <c r="C48" s="32"/>
      <c r="E48" s="416"/>
      <c r="F48" s="417"/>
    </row>
    <row r="49" spans="2:7" x14ac:dyDescent="0.25">
      <c r="B49" s="30" t="s">
        <v>14</v>
      </c>
      <c r="C49" s="30"/>
      <c r="E49" s="33" t="s">
        <v>14</v>
      </c>
      <c r="F49" s="34"/>
    </row>
    <row r="50" spans="2:7" ht="51.75" customHeight="1" x14ac:dyDescent="0.25">
      <c r="B50" s="32"/>
      <c r="C50" s="32"/>
      <c r="E50" s="418"/>
      <c r="F50" s="419"/>
    </row>
    <row r="51" spans="2:7" s="113" customFormat="1" ht="120" customHeight="1" x14ac:dyDescent="0.25">
      <c r="B51" s="114" t="s">
        <v>15</v>
      </c>
      <c r="C51" s="115"/>
      <c r="D51" s="115"/>
      <c r="E51" s="116" t="s">
        <v>107</v>
      </c>
      <c r="F51" s="116"/>
      <c r="G51" s="115"/>
    </row>
    <row r="53" spans="2:7" s="177" customFormat="1" ht="21" x14ac:dyDescent="0.25">
      <c r="B53" s="411" t="s">
        <v>124</v>
      </c>
      <c r="C53" s="412"/>
      <c r="D53" s="412"/>
      <c r="E53" s="412"/>
      <c r="F53" s="412"/>
      <c r="G53" s="413"/>
    </row>
    <row r="54" spans="2:7" x14ac:dyDescent="0.25">
      <c r="B54" s="29"/>
      <c r="C54" s="30"/>
      <c r="D54" s="30"/>
      <c r="E54" s="33"/>
      <c r="F54" s="33"/>
      <c r="G54" s="34"/>
    </row>
    <row r="55" spans="2:7" x14ac:dyDescent="0.25">
      <c r="B55" s="357" t="s">
        <v>149</v>
      </c>
      <c r="C55" s="11"/>
      <c r="F55" s="11"/>
      <c r="G55" s="18"/>
    </row>
    <row r="56" spans="2:7" x14ac:dyDescent="0.25">
      <c r="B56" s="414" t="s">
        <v>150</v>
      </c>
      <c r="C56" s="361"/>
      <c r="D56" s="361"/>
      <c r="E56" s="361"/>
      <c r="F56" s="361"/>
      <c r="G56" s="361"/>
    </row>
    <row r="57" spans="2:7" ht="32.25" customHeight="1" x14ac:dyDescent="0.25">
      <c r="B57" s="414" t="s">
        <v>164</v>
      </c>
      <c r="C57" s="361"/>
      <c r="D57" s="361"/>
      <c r="E57" s="361"/>
      <c r="F57" s="361"/>
      <c r="G57" s="361"/>
    </row>
    <row r="58" spans="2:7" x14ac:dyDescent="0.25">
      <c r="B58" s="172"/>
      <c r="C58" s="173"/>
      <c r="D58" s="173"/>
      <c r="E58" s="173"/>
      <c r="F58" s="173"/>
      <c r="G58" s="173"/>
    </row>
    <row r="59" spans="2:7" x14ac:dyDescent="0.25">
      <c r="B59" s="178" t="s">
        <v>86</v>
      </c>
      <c r="F59" s="11"/>
      <c r="G59" s="18"/>
    </row>
    <row r="60" spans="2:7" ht="34.5" customHeight="1" x14ac:dyDescent="0.25">
      <c r="B60" s="410" t="s">
        <v>200</v>
      </c>
      <c r="C60" s="410"/>
      <c r="D60" s="410"/>
      <c r="E60" s="410"/>
      <c r="F60" s="410"/>
      <c r="G60" s="410"/>
    </row>
  </sheetData>
  <sheetProtection formatCells="0" formatRows="0" insertRows="0" deleteRows="0"/>
  <mergeCells count="9">
    <mergeCell ref="B60:G60"/>
    <mergeCell ref="B53:G53"/>
    <mergeCell ref="B56:G56"/>
    <mergeCell ref="B57:G57"/>
    <mergeCell ref="B2:C2"/>
    <mergeCell ref="E47:F47"/>
    <mergeCell ref="E48:F48"/>
    <mergeCell ref="E50:F50"/>
    <mergeCell ref="B3:F3"/>
  </mergeCells>
  <phoneticPr fontId="0" type="noConversion"/>
  <conditionalFormatting sqref="B2 B53">
    <cfRule type="cellIs" dxfId="26" priority="26" operator="between">
      <formula>8000</formula>
      <formula>8999</formula>
    </cfRule>
    <cfRule type="cellIs" dxfId="25" priority="27" operator="between">
      <formula>4000</formula>
      <formula>7999</formula>
    </cfRule>
    <cfRule type="cellIs" dxfId="24" priority="28" operator="between">
      <formula>3000</formula>
      <formula>3999</formula>
    </cfRule>
    <cfRule type="cellIs" dxfId="23" priority="29" operator="between">
      <formula>1000</formula>
      <formula>2999</formula>
    </cfRule>
  </conditionalFormatting>
  <conditionalFormatting sqref="B1 B52 B61:B65521 B54:B55 B4:B6 B10:B18 B21:B35 B38:B46 B59">
    <cfRule type="cellIs" dxfId="22" priority="24" operator="between">
      <formula>8000</formula>
      <formula>8999</formula>
    </cfRule>
    <cfRule type="cellIs" dxfId="21" priority="25" operator="between">
      <formula>1000</formula>
      <formula>3999</formula>
    </cfRule>
  </conditionalFormatting>
  <conditionalFormatting sqref="E48 E50 E1:F1 F49 E24:F35 E4:F6 E51:F52 E61:F65522 C30:F35 C5:F6 C10:F18 C21:F25 E38:F47 C38:F42">
    <cfRule type="containsText" dxfId="20" priority="17" operator="containsText" text="Udefinert konto">
      <formula>NOT(ISERROR(SEARCH("Udefinert konto",C1)))</formula>
    </cfRule>
  </conditionalFormatting>
  <conditionalFormatting sqref="E1:F1 F49 F51 E50:E51 F41:F47 E41:E48 E52:F52 E61:F65522 G54:G55 E54:E55 E4:F6 E10:F18 E21:F35 E38:F40 E59 G59">
    <cfRule type="cellIs" dxfId="19" priority="16" operator="lessThan">
      <formula>0</formula>
    </cfRule>
  </conditionalFormatting>
  <conditionalFormatting sqref="C29">
    <cfRule type="containsText" dxfId="18" priority="13" operator="containsText" text="Udefinert konto">
      <formula>NOT(ISERROR(SEARCH("Udefinert konto",C29)))</formula>
    </cfRule>
  </conditionalFormatting>
  <conditionalFormatting sqref="B7:B9">
    <cfRule type="cellIs" dxfId="17" priority="11" operator="between">
      <formula>8000</formula>
      <formula>8999</formula>
    </cfRule>
    <cfRule type="cellIs" dxfId="16" priority="12" operator="between">
      <formula>1000</formula>
      <formula>3999</formula>
    </cfRule>
  </conditionalFormatting>
  <conditionalFormatting sqref="C7:F9">
    <cfRule type="containsText" dxfId="15" priority="10" operator="containsText" text="Udefinert konto">
      <formula>NOT(ISERROR(SEARCH("Udefinert konto",C7)))</formula>
    </cfRule>
  </conditionalFormatting>
  <conditionalFormatting sqref="E7:F9">
    <cfRule type="cellIs" dxfId="14" priority="9" operator="lessThan">
      <formula>0</formula>
    </cfRule>
  </conditionalFormatting>
  <conditionalFormatting sqref="B19:B20">
    <cfRule type="cellIs" dxfId="13" priority="7" operator="between">
      <formula>8000</formula>
      <formula>8999</formula>
    </cfRule>
    <cfRule type="cellIs" dxfId="12" priority="8" operator="between">
      <formula>1000</formula>
      <formula>3999</formula>
    </cfRule>
  </conditionalFormatting>
  <conditionalFormatting sqref="C19:F20">
    <cfRule type="containsText" dxfId="11" priority="6" operator="containsText" text="Udefinert konto">
      <formula>NOT(ISERROR(SEARCH("Udefinert konto",C19)))</formula>
    </cfRule>
  </conditionalFormatting>
  <conditionalFormatting sqref="E19:F20">
    <cfRule type="cellIs" dxfId="10" priority="5" operator="lessThan">
      <formula>0</formula>
    </cfRule>
  </conditionalFormatting>
  <conditionalFormatting sqref="B36:B37">
    <cfRule type="cellIs" dxfId="9" priority="3" operator="between">
      <formula>8000</formula>
      <formula>8999</formula>
    </cfRule>
    <cfRule type="cellIs" dxfId="8" priority="4" operator="between">
      <formula>1000</formula>
      <formula>3999</formula>
    </cfRule>
  </conditionalFormatting>
  <conditionalFormatting sqref="C36:F37">
    <cfRule type="containsText" dxfId="7" priority="2" operator="containsText" text="Udefinert konto">
      <formula>NOT(ISERROR(SEARCH("Udefinert konto",C36)))</formula>
    </cfRule>
  </conditionalFormatting>
  <conditionalFormatting sqref="E36:F37">
    <cfRule type="cellIs" dxfId="6" priority="1" operator="lessThan">
      <formula>0</formula>
    </cfRule>
  </conditionalFormatting>
  <pageMargins left="0.70866141732283472" right="0.70866141732283472" top="0.74803149606299213" bottom="0.74803149606299213" header="0.31496062992125984" footer="0.31496062992125984"/>
  <pageSetup paperSize="9" scale="61" fitToHeight="0" orientation="portrait" r:id="rId1"/>
  <rowBreaks count="1" manualBreakCount="1">
    <brk id="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zoomScaleNormal="100" workbookViewId="0"/>
  </sheetViews>
  <sheetFormatPr baseColWidth="10" defaultColWidth="8.875" defaultRowHeight="15.75" x14ac:dyDescent="0.25"/>
  <cols>
    <col min="1" max="1" width="10.5" style="1" customWidth="1"/>
    <col min="2" max="2" width="10.625" style="2" customWidth="1"/>
    <col min="3" max="3" width="33.5" style="3" customWidth="1"/>
    <col min="4" max="4" width="7.875" style="4" customWidth="1"/>
    <col min="5" max="5" width="19.25" style="1" customWidth="1"/>
    <col min="6" max="6" width="19.25" style="8" customWidth="1"/>
    <col min="7" max="8" width="19.25" style="1" customWidth="1"/>
    <col min="9" max="16384" width="8.875" style="1"/>
  </cols>
  <sheetData>
    <row r="1" spans="1:9" ht="11.25" customHeight="1" x14ac:dyDescent="0.25">
      <c r="C1" s="180"/>
    </row>
    <row r="2" spans="1:9" ht="33" customHeight="1" x14ac:dyDescent="0.25">
      <c r="B2" s="170"/>
      <c r="C2" s="237"/>
      <c r="D2" s="236"/>
      <c r="G2" s="373" t="str">
        <f>Informasjon!C4</f>
        <v xml:space="preserve">Hageselskapet Eksempel </v>
      </c>
      <c r="H2" s="375"/>
    </row>
    <row r="3" spans="1:9" ht="42.75" customHeight="1" x14ac:dyDescent="0.25">
      <c r="B3" s="420" t="s">
        <v>147</v>
      </c>
      <c r="C3" s="425"/>
      <c r="D3" s="426"/>
      <c r="E3" s="426"/>
      <c r="F3" s="426"/>
      <c r="G3" s="426"/>
      <c r="H3" s="427"/>
    </row>
    <row r="4" spans="1:9" s="5" customFormat="1" ht="30.75" customHeight="1" thickBot="1" x14ac:dyDescent="0.3">
      <c r="A4" s="43"/>
      <c r="B4" s="83" t="s">
        <v>97</v>
      </c>
      <c r="C4" s="84" t="s">
        <v>47</v>
      </c>
      <c r="D4" s="83" t="s">
        <v>94</v>
      </c>
      <c r="E4" s="85">
        <f>Bilagsregistrering!D3</f>
        <v>40633</v>
      </c>
      <c r="F4" s="86">
        <f>Informasjon!$C$7</f>
        <v>42004</v>
      </c>
      <c r="G4" s="83" t="s">
        <v>98</v>
      </c>
      <c r="H4" s="83" t="s">
        <v>99</v>
      </c>
      <c r="I4" s="44"/>
    </row>
    <row r="5" spans="1:9" s="128" customFormat="1" ht="16.5" thickTop="1" x14ac:dyDescent="0.25">
      <c r="A5" s="124"/>
      <c r="B5" s="25">
        <v>3210</v>
      </c>
      <c r="C5" s="62" t="str">
        <f t="shared" ref="C5:C21" si="0">IF($B5="","",IF(ISNA(VLOOKUP($B5,Kontoplan,2,FALSE)),"Udefinert konto i kontoplanen",VLOOKUP($B5,Kontoplan,2,FALSE)))</f>
        <v>Inngangspenger/kursinntekter</v>
      </c>
      <c r="D5" s="62"/>
      <c r="E5" s="275">
        <f t="shared" ref="E5:E21" si="1">IF($B5="","",IF(ISNA(HLOOKUP($B5,Kontering,3,FALSE)),"Udefinert konto i bilagsregistreringen",HLOOKUP($B5,Kontering,3,FALSE)*-1))</f>
        <v>780</v>
      </c>
      <c r="F5" s="275">
        <f t="shared" ref="F5:F21" si="2">IF($B5="","",IF(ISNA(VLOOKUP($B5,Kontoplan,4,FALSE)),"Udefinert konto i kontoplanen",VLOOKUP($B5,Kontoplan,4,FALSE)))</f>
        <v>920</v>
      </c>
      <c r="G5" s="275">
        <f t="shared" ref="G5:G21" si="3">IF($B5="","",IF(ISNA(VLOOKUP($B5,Kontoplan,5,FALSE)),"Udefinert konto i kontoplanen",VLOOKUP($B5,Kontoplan,5,FALSE)))</f>
        <v>1000</v>
      </c>
      <c r="H5" s="280">
        <f>IF(ISERROR(E5-G5)," ",E5-G5)</f>
        <v>-220</v>
      </c>
      <c r="I5" s="127"/>
    </row>
    <row r="6" spans="1:9" s="128" customFormat="1" x14ac:dyDescent="0.25">
      <c r="A6" s="124"/>
      <c r="B6" s="25">
        <v>3220</v>
      </c>
      <c r="C6" s="62" t="str">
        <f t="shared" si="0"/>
        <v xml:space="preserve">Loddsalg  </v>
      </c>
      <c r="D6" s="62"/>
      <c r="E6" s="275">
        <f t="shared" si="1"/>
        <v>6700</v>
      </c>
      <c r="F6" s="275">
        <f t="shared" si="2"/>
        <v>4210</v>
      </c>
      <c r="G6" s="275">
        <f t="shared" si="3"/>
        <v>5000</v>
      </c>
      <c r="H6" s="280">
        <f t="shared" ref="H6:H21" si="4">IF(ISERROR(E6-G6)," ",E6-G6)</f>
        <v>1700</v>
      </c>
      <c r="I6" s="127"/>
    </row>
    <row r="7" spans="1:9" s="128" customFormat="1" x14ac:dyDescent="0.25">
      <c r="A7" s="124"/>
      <c r="B7" s="25">
        <v>3230</v>
      </c>
      <c r="C7" s="62" t="str">
        <f t="shared" si="0"/>
        <v>Kake/kaffesalg</v>
      </c>
      <c r="D7" s="62"/>
      <c r="E7" s="275">
        <f t="shared" si="1"/>
        <v>0</v>
      </c>
      <c r="F7" s="275">
        <f t="shared" si="2"/>
        <v>1082</v>
      </c>
      <c r="G7" s="275">
        <f t="shared" si="3"/>
        <v>1000</v>
      </c>
      <c r="H7" s="280">
        <f t="shared" si="4"/>
        <v>-1000</v>
      </c>
      <c r="I7" s="127"/>
    </row>
    <row r="8" spans="1:9" s="128" customFormat="1" x14ac:dyDescent="0.25">
      <c r="A8" s="124"/>
      <c r="B8" s="25">
        <v>3240</v>
      </c>
      <c r="C8" s="62" t="str">
        <f>IF($B8="","",IF(ISNA(VLOOKUP($B8,Kontoplan,2,FALSE)),"Udefinert konto i kontoplanen",VLOOKUP($B8,Kontoplan,2,FALSE)))</f>
        <v>Annet salg</v>
      </c>
      <c r="D8" s="62"/>
      <c r="E8" s="275">
        <f t="shared" si="1"/>
        <v>1014</v>
      </c>
      <c r="F8" s="275">
        <f t="shared" si="2"/>
        <v>0</v>
      </c>
      <c r="G8" s="275">
        <f t="shared" si="3"/>
        <v>0</v>
      </c>
      <c r="H8" s="280">
        <f t="shared" si="4"/>
        <v>1014</v>
      </c>
      <c r="I8" s="127"/>
    </row>
    <row r="9" spans="1:9" s="128" customFormat="1" x14ac:dyDescent="0.25">
      <c r="A9" s="124"/>
      <c r="B9" s="25">
        <v>3241</v>
      </c>
      <c r="C9" s="62" t="str">
        <f t="shared" si="0"/>
        <v>Eget prosjekt</v>
      </c>
      <c r="D9" s="62"/>
      <c r="E9" s="275">
        <f t="shared" si="1"/>
        <v>3900</v>
      </c>
      <c r="F9" s="275">
        <f t="shared" si="2"/>
        <v>0</v>
      </c>
      <c r="G9" s="275">
        <f t="shared" si="3"/>
        <v>0</v>
      </c>
      <c r="H9" s="280">
        <f t="shared" si="4"/>
        <v>3900</v>
      </c>
      <c r="I9" s="127"/>
    </row>
    <row r="10" spans="1:9" s="128" customFormat="1" x14ac:dyDescent="0.25">
      <c r="A10" s="124"/>
      <c r="B10" s="25">
        <v>3250</v>
      </c>
      <c r="C10" s="62" t="str">
        <f t="shared" si="0"/>
        <v>Verve- premier</v>
      </c>
      <c r="D10" s="62"/>
      <c r="E10" s="275">
        <f t="shared" si="1"/>
        <v>1000</v>
      </c>
      <c r="F10" s="275">
        <f t="shared" si="2"/>
        <v>1480</v>
      </c>
      <c r="G10" s="275">
        <f t="shared" si="3"/>
        <v>500</v>
      </c>
      <c r="H10" s="280">
        <f t="shared" si="4"/>
        <v>500</v>
      </c>
      <c r="I10" s="127"/>
    </row>
    <row r="11" spans="1:9" s="128" customFormat="1" x14ac:dyDescent="0.25">
      <c r="A11" s="124"/>
      <c r="B11" s="25">
        <v>3400</v>
      </c>
      <c r="C11" s="62" t="str">
        <f t="shared" si="0"/>
        <v>Tilskudd  DNH sentralt/regionavd.</v>
      </c>
      <c r="D11" s="62"/>
      <c r="E11" s="275">
        <f t="shared" si="1"/>
        <v>3500</v>
      </c>
      <c r="F11" s="275">
        <f t="shared" si="2"/>
        <v>0</v>
      </c>
      <c r="G11" s="275">
        <f t="shared" si="3"/>
        <v>0</v>
      </c>
      <c r="H11" s="280">
        <f t="shared" si="4"/>
        <v>3500</v>
      </c>
      <c r="I11" s="127"/>
    </row>
    <row r="12" spans="1:9" s="128" customFormat="1" x14ac:dyDescent="0.25">
      <c r="A12" s="124"/>
      <c r="B12" s="25"/>
      <c r="C12" s="62" t="str">
        <f t="shared" si="0"/>
        <v/>
      </c>
      <c r="D12" s="62"/>
      <c r="E12" s="275" t="str">
        <f t="shared" si="1"/>
        <v/>
      </c>
      <c r="F12" s="275" t="str">
        <f t="shared" si="2"/>
        <v/>
      </c>
      <c r="G12" s="275" t="str">
        <f t="shared" si="3"/>
        <v/>
      </c>
      <c r="H12" s="280" t="str">
        <f t="shared" ref="H12:H17" si="5">IF(ISERROR(E12-G12)," ",E12-G12)</f>
        <v xml:space="preserve"> </v>
      </c>
      <c r="I12" s="127"/>
    </row>
    <row r="13" spans="1:9" s="128" customFormat="1" x14ac:dyDescent="0.25">
      <c r="A13" s="124"/>
      <c r="B13" s="25"/>
      <c r="C13" s="62" t="str">
        <f t="shared" si="0"/>
        <v/>
      </c>
      <c r="D13" s="62"/>
      <c r="E13" s="275" t="str">
        <f t="shared" si="1"/>
        <v/>
      </c>
      <c r="F13" s="275" t="str">
        <f t="shared" si="2"/>
        <v/>
      </c>
      <c r="G13" s="275" t="str">
        <f t="shared" si="3"/>
        <v/>
      </c>
      <c r="H13" s="280" t="str">
        <f>IF(ISERROR(E13-G13)," ",E13-G13)</f>
        <v xml:space="preserve"> </v>
      </c>
      <c r="I13" s="127"/>
    </row>
    <row r="14" spans="1:9" s="128" customFormat="1" x14ac:dyDescent="0.25">
      <c r="A14" s="124"/>
      <c r="B14" s="25"/>
      <c r="C14" s="62" t="str">
        <f t="shared" si="0"/>
        <v/>
      </c>
      <c r="D14" s="62"/>
      <c r="E14" s="275" t="str">
        <f t="shared" si="1"/>
        <v/>
      </c>
      <c r="F14" s="275" t="str">
        <f t="shared" si="2"/>
        <v/>
      </c>
      <c r="G14" s="275" t="str">
        <f t="shared" si="3"/>
        <v/>
      </c>
      <c r="H14" s="280" t="str">
        <f>IF(ISERROR(E14-G14)," ",E14-G14)</f>
        <v xml:space="preserve"> </v>
      </c>
      <c r="I14" s="127"/>
    </row>
    <row r="15" spans="1:9" s="128" customFormat="1" x14ac:dyDescent="0.25">
      <c r="A15" s="124"/>
      <c r="B15" s="25"/>
      <c r="C15" s="62" t="str">
        <f t="shared" si="0"/>
        <v/>
      </c>
      <c r="D15" s="62"/>
      <c r="E15" s="275" t="str">
        <f t="shared" si="1"/>
        <v/>
      </c>
      <c r="F15" s="275" t="str">
        <f t="shared" si="2"/>
        <v/>
      </c>
      <c r="G15" s="275" t="str">
        <f t="shared" si="3"/>
        <v/>
      </c>
      <c r="H15" s="280" t="str">
        <f>IF(ISERROR(E15-G15)," ",E15-G15)</f>
        <v xml:space="preserve"> </v>
      </c>
      <c r="I15" s="127"/>
    </row>
    <row r="16" spans="1:9" s="128" customFormat="1" x14ac:dyDescent="0.25">
      <c r="A16" s="124"/>
      <c r="B16" s="25"/>
      <c r="C16" s="62" t="str">
        <f t="shared" si="0"/>
        <v/>
      </c>
      <c r="D16" s="62"/>
      <c r="E16" s="275" t="str">
        <f t="shared" si="1"/>
        <v/>
      </c>
      <c r="F16" s="275" t="str">
        <f t="shared" si="2"/>
        <v/>
      </c>
      <c r="G16" s="275" t="str">
        <f t="shared" si="3"/>
        <v/>
      </c>
      <c r="H16" s="280" t="str">
        <f t="shared" si="5"/>
        <v xml:space="preserve"> </v>
      </c>
      <c r="I16" s="127"/>
    </row>
    <row r="17" spans="1:9" s="128" customFormat="1" x14ac:dyDescent="0.25">
      <c r="A17" s="124"/>
      <c r="B17" s="25"/>
      <c r="C17" s="62" t="str">
        <f t="shared" si="0"/>
        <v/>
      </c>
      <c r="D17" s="62"/>
      <c r="E17" s="275" t="str">
        <f t="shared" si="1"/>
        <v/>
      </c>
      <c r="F17" s="275" t="str">
        <f t="shared" si="2"/>
        <v/>
      </c>
      <c r="G17" s="275" t="str">
        <f t="shared" si="3"/>
        <v/>
      </c>
      <c r="H17" s="280" t="str">
        <f t="shared" si="5"/>
        <v xml:space="preserve"> </v>
      </c>
      <c r="I17" s="127"/>
    </row>
    <row r="18" spans="1:9" s="128" customFormat="1" x14ac:dyDescent="0.25">
      <c r="A18" s="124"/>
      <c r="B18" s="25"/>
      <c r="C18" s="62" t="str">
        <f t="shared" si="0"/>
        <v/>
      </c>
      <c r="D18" s="62"/>
      <c r="E18" s="275" t="str">
        <f t="shared" si="1"/>
        <v/>
      </c>
      <c r="F18" s="275" t="str">
        <f t="shared" si="2"/>
        <v/>
      </c>
      <c r="G18" s="275" t="str">
        <f t="shared" si="3"/>
        <v/>
      </c>
      <c r="H18" s="280" t="str">
        <f t="shared" si="4"/>
        <v xml:space="preserve"> </v>
      </c>
      <c r="I18" s="127"/>
    </row>
    <row r="19" spans="1:9" s="128" customFormat="1" x14ac:dyDescent="0.25">
      <c r="A19" s="124"/>
      <c r="B19" s="25"/>
      <c r="C19" s="62" t="str">
        <f t="shared" si="0"/>
        <v/>
      </c>
      <c r="D19" s="62"/>
      <c r="E19" s="275" t="str">
        <f t="shared" si="1"/>
        <v/>
      </c>
      <c r="F19" s="275" t="str">
        <f t="shared" si="2"/>
        <v/>
      </c>
      <c r="G19" s="275" t="str">
        <f t="shared" si="3"/>
        <v/>
      </c>
      <c r="H19" s="280" t="str">
        <f t="shared" si="4"/>
        <v xml:space="preserve"> </v>
      </c>
      <c r="I19" s="127"/>
    </row>
    <row r="20" spans="1:9" s="128" customFormat="1" x14ac:dyDescent="0.25">
      <c r="A20" s="124"/>
      <c r="B20" s="25"/>
      <c r="C20" s="62" t="str">
        <f t="shared" si="0"/>
        <v/>
      </c>
      <c r="D20" s="62"/>
      <c r="E20" s="275" t="str">
        <f t="shared" si="1"/>
        <v/>
      </c>
      <c r="F20" s="275" t="str">
        <f t="shared" si="2"/>
        <v/>
      </c>
      <c r="G20" s="275" t="str">
        <f t="shared" si="3"/>
        <v/>
      </c>
      <c r="H20" s="280" t="str">
        <f t="shared" si="4"/>
        <v xml:space="preserve"> </v>
      </c>
      <c r="I20" s="127"/>
    </row>
    <row r="21" spans="1:9" s="128" customFormat="1" ht="16.5" thickBot="1" x14ac:dyDescent="0.3">
      <c r="A21" s="124"/>
      <c r="B21" s="147"/>
      <c r="C21" s="146" t="str">
        <f t="shared" si="0"/>
        <v/>
      </c>
      <c r="D21" s="146"/>
      <c r="E21" s="279" t="str">
        <f t="shared" si="1"/>
        <v/>
      </c>
      <c r="F21" s="279" t="str">
        <f t="shared" si="2"/>
        <v/>
      </c>
      <c r="G21" s="279" t="str">
        <f t="shared" si="3"/>
        <v/>
      </c>
      <c r="H21" s="292" t="str">
        <f t="shared" si="4"/>
        <v xml:space="preserve"> </v>
      </c>
      <c r="I21" s="127"/>
    </row>
    <row r="22" spans="1:9" s="98" customFormat="1" ht="18" customHeight="1" thickTop="1" x14ac:dyDescent="0.25">
      <c r="A22" s="96"/>
      <c r="B22" s="293"/>
      <c r="C22" s="294" t="s">
        <v>16</v>
      </c>
      <c r="D22" s="295"/>
      <c r="E22" s="296">
        <f>SUM(E5:E21)</f>
        <v>16894</v>
      </c>
      <c r="F22" s="296">
        <f>SUM(F5:F21)</f>
        <v>7692</v>
      </c>
      <c r="G22" s="296">
        <f>SUM(G5:G21)</f>
        <v>7500</v>
      </c>
      <c r="H22" s="296">
        <f>SUM(H5:H21)</f>
        <v>9394</v>
      </c>
      <c r="I22" s="97"/>
    </row>
    <row r="23" spans="1:9" ht="18" customHeight="1" x14ac:dyDescent="0.25">
      <c r="B23" s="55"/>
      <c r="C23" s="56"/>
      <c r="D23" s="56"/>
      <c r="E23" s="57"/>
      <c r="F23" s="57"/>
      <c r="G23" s="57"/>
      <c r="H23" s="58"/>
    </row>
    <row r="24" spans="1:9" s="6" customFormat="1" ht="30.75" customHeight="1" thickBot="1" x14ac:dyDescent="0.3">
      <c r="A24" s="51"/>
      <c r="B24" s="84" t="s">
        <v>97</v>
      </c>
      <c r="C24" s="84" t="s">
        <v>48</v>
      </c>
      <c r="D24" s="83" t="s">
        <v>94</v>
      </c>
      <c r="E24" s="85">
        <f>Bilagsregistrering!D3</f>
        <v>40633</v>
      </c>
      <c r="F24" s="86">
        <f>Informasjon!$C$7</f>
        <v>42004</v>
      </c>
      <c r="G24" s="83" t="s">
        <v>98</v>
      </c>
      <c r="H24" s="83" t="s">
        <v>99</v>
      </c>
      <c r="I24" s="53"/>
    </row>
    <row r="25" spans="1:9" s="286" customFormat="1" ht="16.5" thickTop="1" x14ac:dyDescent="0.25">
      <c r="A25" s="281"/>
      <c r="B25" s="148"/>
      <c r="C25" s="282" t="s">
        <v>49</v>
      </c>
      <c r="D25" s="149"/>
      <c r="E25" s="283"/>
      <c r="F25" s="283"/>
      <c r="G25" s="283"/>
      <c r="H25" s="284"/>
      <c r="I25" s="285"/>
    </row>
    <row r="26" spans="1:9" s="251" customFormat="1" x14ac:dyDescent="0.25">
      <c r="A26" s="287"/>
      <c r="B26" s="46">
        <v>4310</v>
      </c>
      <c r="C26" s="79" t="str">
        <f>IF($B26="","",IF(ISNA(VLOOKUP($B26,Kontoplan,2,FALSE)),"Udefinert konto i kontoplanen",VLOOKUP($B26,Kontoplan,2,FALSE)))</f>
        <v>Div innkjøp for videresalg</v>
      </c>
      <c r="D26" s="79"/>
      <c r="E26" s="288">
        <f t="shared" ref="E26:E32" si="6">IF($B26="","",IF(ISNA(HLOOKUP($B26,Kontering,3,FALSE)),"Udefinert konto i bilagsregistreringen",HLOOKUP($B26,Kontering,3,FALSE)))</f>
        <v>0</v>
      </c>
      <c r="F26" s="288">
        <f t="shared" ref="F26:F32" si="7">IF($B26="","",IF(ISNA(VLOOKUP($B26,Kontoplan,4,FALSE)),"Udefinert konto i kontoplanen",VLOOKUP($B26,Kontoplan,4,FALSE)))</f>
        <v>0</v>
      </c>
      <c r="G26" s="288">
        <f>IF($B26="","",IF(ISNA(VLOOKUP($B26,Kontoplan,5,FALSE)),"Udefinert konto i kontoplanen",VLOOKUP($B26,Kontoplan,5,FALSE)))</f>
        <v>0</v>
      </c>
      <c r="H26" s="289">
        <f t="shared" ref="H26:H32" si="8">IF(ISERROR(E26-G26)," ",E26-G26)</f>
        <v>0</v>
      </c>
      <c r="I26" s="290"/>
    </row>
    <row r="27" spans="1:9" s="251" customFormat="1" x14ac:dyDescent="0.25">
      <c r="A27" s="287"/>
      <c r="B27" s="46">
        <v>4320</v>
      </c>
      <c r="C27" s="79" t="str">
        <f>IF($B27="","",IF(ISNA(VLOOKUP($B27,Kontoplan,2,FALSE)),"Udefinert konto i kontoplanen",VLOOKUP($B27,Kontoplan,2,FALSE)))</f>
        <v>Innkjøp loddpremier</v>
      </c>
      <c r="D27" s="79"/>
      <c r="E27" s="288">
        <f t="shared" si="6"/>
        <v>352</v>
      </c>
      <c r="F27" s="288">
        <f t="shared" si="7"/>
        <v>874</v>
      </c>
      <c r="G27" s="288">
        <f>IF($B27="","",IF(ISNA(VLOOKUP($B27,Kontoplan,5,FALSE)),"Udefinert konto i kontoplanen",VLOOKUP($B27,Kontoplan,5,FALSE)))</f>
        <v>1000</v>
      </c>
      <c r="H27" s="289">
        <f t="shared" si="8"/>
        <v>-648</v>
      </c>
      <c r="I27" s="290"/>
    </row>
    <row r="28" spans="1:9" s="251" customFormat="1" x14ac:dyDescent="0.25">
      <c r="A28" s="287"/>
      <c r="B28" s="150"/>
      <c r="C28" s="79" t="str">
        <f>IF($B28="","",IF(ISNA(VLOOKUP($B28,Kontoplan,2,FALSE)),"Udefinert konto",VLOOKUP($B28,Kontoplan,2,FALSE)))</f>
        <v/>
      </c>
      <c r="D28" s="151"/>
      <c r="E28" s="288" t="str">
        <f t="shared" si="6"/>
        <v/>
      </c>
      <c r="F28" s="288" t="str">
        <f t="shared" si="7"/>
        <v/>
      </c>
      <c r="G28" s="288" t="str">
        <f>IF($B28="","",IF(ISNA(VLOOKUP($B28,Kontoplan,5,FALSE)),"Udefinert konto",VLOOKUP($B28,Kontoplan,5,FALSE)))</f>
        <v/>
      </c>
      <c r="H28" s="289" t="str">
        <f t="shared" si="8"/>
        <v xml:space="preserve"> </v>
      </c>
      <c r="I28" s="290"/>
    </row>
    <row r="29" spans="1:9" s="251" customFormat="1" x14ac:dyDescent="0.25">
      <c r="A29" s="287"/>
      <c r="B29" s="150"/>
      <c r="C29" s="79" t="str">
        <f>IF($B29="","",IF(ISNA(VLOOKUP($B29,Kontoplan,2,FALSE)),"Udefinert konto",VLOOKUP($B29,Kontoplan,2,FALSE)))</f>
        <v/>
      </c>
      <c r="D29" s="151"/>
      <c r="E29" s="288" t="str">
        <f t="shared" si="6"/>
        <v/>
      </c>
      <c r="F29" s="288" t="str">
        <f t="shared" si="7"/>
        <v/>
      </c>
      <c r="G29" s="288" t="str">
        <f>IF($B29="","",IF(ISNA(VLOOKUP($B29,Kontoplan,5,FALSE)),"Udefinert konto",VLOOKUP($B29,Kontoplan,5,FALSE)))</f>
        <v/>
      </c>
      <c r="H29" s="289" t="str">
        <f t="shared" si="8"/>
        <v xml:space="preserve"> </v>
      </c>
      <c r="I29" s="290"/>
    </row>
    <row r="30" spans="1:9" s="251" customFormat="1" x14ac:dyDescent="0.25">
      <c r="A30" s="287"/>
      <c r="B30" s="150"/>
      <c r="C30" s="79" t="str">
        <f>IF($B30="","",IF(ISNA(VLOOKUP($B30,Kontoplan,2,FALSE)),"Udefinert konto",VLOOKUP($B30,Kontoplan,2,FALSE)))</f>
        <v/>
      </c>
      <c r="D30" s="151"/>
      <c r="E30" s="288" t="str">
        <f t="shared" si="6"/>
        <v/>
      </c>
      <c r="F30" s="288" t="str">
        <f t="shared" si="7"/>
        <v/>
      </c>
      <c r="G30" s="288" t="str">
        <f>IF($B30="","",IF(ISNA(VLOOKUP($B30,Kontoplan,5,FALSE)),"Udefinert konto",VLOOKUP($B30,Kontoplan,5,FALSE)))</f>
        <v/>
      </c>
      <c r="H30" s="289" t="str">
        <f t="shared" si="8"/>
        <v xml:space="preserve"> </v>
      </c>
      <c r="I30" s="290"/>
    </row>
    <row r="31" spans="1:9" s="251" customFormat="1" x14ac:dyDescent="0.25">
      <c r="A31" s="287"/>
      <c r="B31" s="150"/>
      <c r="C31" s="79" t="str">
        <f>IF($B31="","",IF(ISNA(VLOOKUP($B31,Kontoplan,2,FALSE)),"Udefinert konto",VLOOKUP($B31,Kontoplan,2,FALSE)))</f>
        <v/>
      </c>
      <c r="D31" s="151"/>
      <c r="E31" s="288" t="str">
        <f t="shared" si="6"/>
        <v/>
      </c>
      <c r="F31" s="288" t="str">
        <f t="shared" si="7"/>
        <v/>
      </c>
      <c r="G31" s="288" t="str">
        <f>IF($B31="","",IF(ISNA(VLOOKUP($B31,Kontoplan,5,FALSE)),"Udefinert konto",VLOOKUP($B31,Kontoplan,5,FALSE)))</f>
        <v/>
      </c>
      <c r="H31" s="289" t="str">
        <f t="shared" si="8"/>
        <v xml:space="preserve"> </v>
      </c>
      <c r="I31" s="290"/>
    </row>
    <row r="32" spans="1:9" s="251" customFormat="1" x14ac:dyDescent="0.25">
      <c r="A32" s="287"/>
      <c r="B32" s="150"/>
      <c r="C32" s="79" t="str">
        <f>IF($B32="","",IF(ISNA(VLOOKUP($B32,Kontoplan,2,FALSE)),"Udefinert konto",VLOOKUP($B32,Kontoplan,2,FALSE)))</f>
        <v/>
      </c>
      <c r="D32" s="151"/>
      <c r="E32" s="288" t="str">
        <f t="shared" si="6"/>
        <v/>
      </c>
      <c r="F32" s="288" t="str">
        <f t="shared" si="7"/>
        <v/>
      </c>
      <c r="G32" s="288" t="str">
        <f>IF($B32="","",IF(ISNA(VLOOKUP($B32,Kontoplan,5,FALSE)),"Udefinert konto",VLOOKUP($B32,Kontoplan,5,FALSE)))</f>
        <v/>
      </c>
      <c r="H32" s="289" t="str">
        <f t="shared" si="8"/>
        <v xml:space="preserve"> </v>
      </c>
      <c r="I32" s="290"/>
    </row>
    <row r="33" spans="1:9" s="286" customFormat="1" x14ac:dyDescent="0.25">
      <c r="A33" s="281"/>
      <c r="B33" s="148"/>
      <c r="C33" s="291" t="s">
        <v>50</v>
      </c>
      <c r="D33" s="152"/>
      <c r="E33" s="283"/>
      <c r="F33" s="283"/>
      <c r="G33" s="283"/>
      <c r="H33" s="284"/>
      <c r="I33" s="285"/>
    </row>
    <row r="34" spans="1:9" s="251" customFormat="1" x14ac:dyDescent="0.25">
      <c r="A34" s="287"/>
      <c r="B34" s="46">
        <v>6720</v>
      </c>
      <c r="C34" s="79" t="str">
        <f t="shared" ref="C34:C41" si="9">IF($B34="","",IF(ISNA(VLOOKUP($B34,Kontoplan,2,FALSE)),"Udefinert konto i kontoplanen",VLOOKUP($B34,Kontoplan,2,FALSE)))</f>
        <v>Honorar andre</v>
      </c>
      <c r="D34" s="79"/>
      <c r="E34" s="288">
        <f t="shared" ref="E34:E41" si="10">IF($B34="","",IF(ISNA(HLOOKUP($B34,Kontering,3,FALSE)),"Udefinert konto i bilagsregistreringen",HLOOKUP($B34,Kontering,3,FALSE)))</f>
        <v>1820</v>
      </c>
      <c r="F34" s="288">
        <f t="shared" ref="F34:F41" si="11">IF($B34="","",IF(ISNA(VLOOKUP($B34,Kontoplan,4,FALSE)),"Udefinert konto i kontoplanen",VLOOKUP($B34,Kontoplan,4,FALSE)))</f>
        <v>3819</v>
      </c>
      <c r="G34" s="288">
        <f t="shared" ref="G34:G41" si="12">IF($B34="","",IF(ISNA(VLOOKUP($B34,Kontoplan,5,FALSE)),"Udefinert konto i kontoplanen",VLOOKUP($B34,Kontoplan,5,FALSE)))</f>
        <v>4000</v>
      </c>
      <c r="H34" s="289">
        <f t="shared" ref="H34:H41" si="13">IF(ISERROR(E34-G34)," ",E34-G34)</f>
        <v>-2180</v>
      </c>
      <c r="I34" s="290"/>
    </row>
    <row r="35" spans="1:9" s="251" customFormat="1" x14ac:dyDescent="0.25">
      <c r="A35" s="287"/>
      <c r="B35" s="46">
        <v>6990</v>
      </c>
      <c r="C35" s="79" t="str">
        <f t="shared" si="9"/>
        <v>Andre kontorkostnader</v>
      </c>
      <c r="D35" s="79"/>
      <c r="E35" s="288">
        <f t="shared" si="10"/>
        <v>2266</v>
      </c>
      <c r="F35" s="288">
        <f t="shared" si="11"/>
        <v>500</v>
      </c>
      <c r="G35" s="288">
        <f t="shared" si="12"/>
        <v>500</v>
      </c>
      <c r="H35" s="289">
        <f t="shared" si="13"/>
        <v>1766</v>
      </c>
      <c r="I35" s="290"/>
    </row>
    <row r="36" spans="1:9" s="251" customFormat="1" x14ac:dyDescent="0.25">
      <c r="A36" s="287"/>
      <c r="B36" s="46"/>
      <c r="C36" s="79" t="str">
        <f t="shared" si="9"/>
        <v/>
      </c>
      <c r="D36" s="79"/>
      <c r="E36" s="288" t="str">
        <f t="shared" si="10"/>
        <v/>
      </c>
      <c r="F36" s="288" t="str">
        <f t="shared" si="11"/>
        <v/>
      </c>
      <c r="G36" s="288" t="str">
        <f t="shared" si="12"/>
        <v/>
      </c>
      <c r="H36" s="289" t="str">
        <f t="shared" si="13"/>
        <v xml:space="preserve"> </v>
      </c>
      <c r="I36" s="290"/>
    </row>
    <row r="37" spans="1:9" s="251" customFormat="1" x14ac:dyDescent="0.25">
      <c r="A37" s="287"/>
      <c r="B37" s="46"/>
      <c r="C37" s="79" t="str">
        <f t="shared" si="9"/>
        <v/>
      </c>
      <c r="D37" s="79"/>
      <c r="E37" s="288" t="str">
        <f t="shared" si="10"/>
        <v/>
      </c>
      <c r="F37" s="288" t="str">
        <f t="shared" si="11"/>
        <v/>
      </c>
      <c r="G37" s="288" t="str">
        <f t="shared" si="12"/>
        <v/>
      </c>
      <c r="H37" s="289" t="str">
        <f>IF(ISERROR(E37-G37)," ",E37-G37)</f>
        <v xml:space="preserve"> </v>
      </c>
      <c r="I37" s="290"/>
    </row>
    <row r="38" spans="1:9" s="251" customFormat="1" x14ac:dyDescent="0.25">
      <c r="A38" s="287"/>
      <c r="B38" s="46"/>
      <c r="C38" s="79" t="str">
        <f t="shared" si="9"/>
        <v/>
      </c>
      <c r="D38" s="79"/>
      <c r="E38" s="288" t="str">
        <f t="shared" si="10"/>
        <v/>
      </c>
      <c r="F38" s="288" t="str">
        <f t="shared" si="11"/>
        <v/>
      </c>
      <c r="G38" s="288" t="str">
        <f t="shared" si="12"/>
        <v/>
      </c>
      <c r="H38" s="289" t="str">
        <f>IF(ISERROR(E38-G38)," ",E38-G38)</f>
        <v xml:space="preserve"> </v>
      </c>
      <c r="I38" s="290"/>
    </row>
    <row r="39" spans="1:9" s="251" customFormat="1" x14ac:dyDescent="0.25">
      <c r="A39" s="287"/>
      <c r="B39" s="46"/>
      <c r="C39" s="79" t="str">
        <f t="shared" si="9"/>
        <v/>
      </c>
      <c r="D39" s="79"/>
      <c r="E39" s="288" t="str">
        <f t="shared" si="10"/>
        <v/>
      </c>
      <c r="F39" s="288" t="str">
        <f t="shared" si="11"/>
        <v/>
      </c>
      <c r="G39" s="288" t="str">
        <f t="shared" si="12"/>
        <v/>
      </c>
      <c r="H39" s="289" t="str">
        <f t="shared" si="13"/>
        <v xml:space="preserve"> </v>
      </c>
      <c r="I39" s="290"/>
    </row>
    <row r="40" spans="1:9" s="251" customFormat="1" x14ac:dyDescent="0.25">
      <c r="A40" s="287"/>
      <c r="B40" s="46"/>
      <c r="C40" s="79" t="str">
        <f t="shared" si="9"/>
        <v/>
      </c>
      <c r="D40" s="79"/>
      <c r="E40" s="288" t="str">
        <f t="shared" si="10"/>
        <v/>
      </c>
      <c r="F40" s="288" t="str">
        <f t="shared" si="11"/>
        <v/>
      </c>
      <c r="G40" s="288" t="str">
        <f t="shared" si="12"/>
        <v/>
      </c>
      <c r="H40" s="289" t="str">
        <f t="shared" si="13"/>
        <v xml:space="preserve"> </v>
      </c>
      <c r="I40" s="290"/>
    </row>
    <row r="41" spans="1:9" s="251" customFormat="1" x14ac:dyDescent="0.25">
      <c r="A41" s="287"/>
      <c r="B41" s="46"/>
      <c r="C41" s="79" t="str">
        <f t="shared" si="9"/>
        <v/>
      </c>
      <c r="D41" s="79"/>
      <c r="E41" s="288" t="str">
        <f t="shared" si="10"/>
        <v/>
      </c>
      <c r="F41" s="288" t="str">
        <f t="shared" si="11"/>
        <v/>
      </c>
      <c r="G41" s="288" t="str">
        <f t="shared" si="12"/>
        <v/>
      </c>
      <c r="H41" s="289" t="str">
        <f t="shared" si="13"/>
        <v xml:space="preserve"> </v>
      </c>
      <c r="I41" s="290"/>
    </row>
    <row r="42" spans="1:9" s="286" customFormat="1" x14ac:dyDescent="0.25">
      <c r="A42" s="281"/>
      <c r="B42" s="148"/>
      <c r="C42" s="291" t="s">
        <v>51</v>
      </c>
      <c r="D42" s="153"/>
      <c r="E42" s="283"/>
      <c r="F42" s="283"/>
      <c r="G42" s="283"/>
      <c r="H42" s="284"/>
      <c r="I42" s="285"/>
    </row>
    <row r="43" spans="1:9" s="251" customFormat="1" x14ac:dyDescent="0.25">
      <c r="A43" s="287"/>
      <c r="B43" s="46">
        <v>7100</v>
      </c>
      <c r="C43" s="79" t="str">
        <f>IF($B43="","",IF(ISNA(VLOOKUP($B43,Kontoplan,2,FALSE)),"Udefinert konto i kontoplanen",VLOOKUP($B43,Kontoplan,2,FALSE)))</f>
        <v>Reiseutgifter</v>
      </c>
      <c r="D43" s="79"/>
      <c r="E43" s="288">
        <f>IF($B43="","",IF(ISNA(HLOOKUP($B43,Kontering,3,FALSE)),"Udefinert konto i bilagsregistreringen",HLOOKUP($B43,Kontering,3,FALSE)))</f>
        <v>0</v>
      </c>
      <c r="F43" s="288">
        <f>IF($B43="","",IF(ISNA(VLOOKUP($B43,Kontoplan,4,FALSE)),"Udefinert konto i kontoplanen",VLOOKUP($B43,Kontoplan,4,FALSE)))</f>
        <v>0</v>
      </c>
      <c r="G43" s="288">
        <f>IF($B43="","",IF(ISNA(VLOOKUP($B43,Kontoplan,5,FALSE)),"Udefinert konto i kontoplanen",VLOOKUP($B43,Kontoplan,5,FALSE)))</f>
        <v>0</v>
      </c>
      <c r="H43" s="289">
        <f>IF(ISERROR(E43-G43)," ",E43-G43)</f>
        <v>0</v>
      </c>
      <c r="I43" s="290"/>
    </row>
    <row r="44" spans="1:9" s="251" customFormat="1" x14ac:dyDescent="0.25">
      <c r="A44" s="287"/>
      <c r="B44" s="46"/>
      <c r="C44" s="79" t="str">
        <f>IF($B44="","",IF(ISNA(VLOOKUP($B44,Kontoplan,2,FALSE)),"Udefinert konto i kontoplanen",VLOOKUP($B44,Kontoplan,2,FALSE)))</f>
        <v/>
      </c>
      <c r="D44" s="79"/>
      <c r="E44" s="288" t="str">
        <f>IF($B44="","",IF(ISNA(HLOOKUP($B44,Kontering,3,FALSE)),"Udefinert konto i bilagsregistreringen",HLOOKUP($B44,Kontering,3,FALSE)))</f>
        <v/>
      </c>
      <c r="F44" s="288" t="str">
        <f>IF($B44="","",IF(ISNA(VLOOKUP($B44,Kontoplan,4,FALSE)),"Udefinert konto i kontoplanen",VLOOKUP($B44,Kontoplan,4,FALSE)))</f>
        <v/>
      </c>
      <c r="G44" s="288" t="str">
        <f>IF($B44="","",IF(ISNA(VLOOKUP($B44,Kontoplan,5,FALSE)),"Udefinert konto i kontoplanen",VLOOKUP($B44,Kontoplan,5,FALSE)))</f>
        <v/>
      </c>
      <c r="H44" s="289" t="str">
        <f>IF(ISERROR(E44-G44)," ",E44-G44)</f>
        <v xml:space="preserve"> </v>
      </c>
      <c r="I44" s="290"/>
    </row>
    <row r="45" spans="1:9" s="251" customFormat="1" x14ac:dyDescent="0.25">
      <c r="A45" s="287"/>
      <c r="B45" s="46"/>
      <c r="C45" s="79" t="str">
        <f>IF($B45="","",IF(ISNA(VLOOKUP($B45,Kontoplan,2,FALSE)),"Udefinert konto i kontoplanen",VLOOKUP($B45,Kontoplan,2,FALSE)))</f>
        <v/>
      </c>
      <c r="D45" s="79"/>
      <c r="E45" s="288" t="str">
        <f>IF($B45="","",IF(ISNA(HLOOKUP($B45,Kontering,3,FALSE)),"Udefinert konto i bilagsregistreringen",HLOOKUP($B45,Kontering,3,FALSE)))</f>
        <v/>
      </c>
      <c r="F45" s="288" t="str">
        <f>IF($B45="","",IF(ISNA(VLOOKUP($B45,Kontoplan,4,FALSE)),"Udefinert konto i kontoplanen",VLOOKUP($B45,Kontoplan,4,FALSE)))</f>
        <v/>
      </c>
      <c r="G45" s="288" t="str">
        <f>IF($B45="","",IF(ISNA(VLOOKUP($B45,Kontoplan,5,FALSE)),"Udefinert konto i kontoplanen",VLOOKUP($B45,Kontoplan,5,FALSE)))</f>
        <v/>
      </c>
      <c r="H45" s="289" t="str">
        <f>IF(ISERROR(E45-G45)," ",E45-G45)</f>
        <v xml:space="preserve"> </v>
      </c>
      <c r="I45" s="290"/>
    </row>
    <row r="46" spans="1:9" s="251" customFormat="1" x14ac:dyDescent="0.25">
      <c r="A46" s="287"/>
      <c r="B46" s="46"/>
      <c r="C46" s="79" t="str">
        <f>IF($B46="","",IF(ISNA(VLOOKUP($B46,Kontoplan,2,FALSE)),"Udefinert konto i kontoplanen",VLOOKUP($B46,Kontoplan,2,FALSE)))</f>
        <v/>
      </c>
      <c r="D46" s="79"/>
      <c r="E46" s="288" t="str">
        <f>IF($B46="","",IF(ISNA(HLOOKUP($B46,Kontering,3,FALSE)),"Udefinert konto i bilagsregistreringen",HLOOKUP($B46,Kontering,3,FALSE)))</f>
        <v/>
      </c>
      <c r="F46" s="288" t="str">
        <f>IF($B46="","",IF(ISNA(VLOOKUP($B46,Kontoplan,4,FALSE)),"Udefinert konto i kontoplanen",VLOOKUP($B46,Kontoplan,4,FALSE)))</f>
        <v/>
      </c>
      <c r="G46" s="288" t="str">
        <f>IF($B46="","",IF(ISNA(VLOOKUP($B46,Kontoplan,5,FALSE)),"Udefinert konto i kontoplanen",VLOOKUP($B46,Kontoplan,5,FALSE)))</f>
        <v/>
      </c>
      <c r="H46" s="289" t="str">
        <f>IF(ISERROR(E46-G46)," ",E46-G46)</f>
        <v xml:space="preserve"> </v>
      </c>
      <c r="I46" s="290"/>
    </row>
    <row r="47" spans="1:9" s="286" customFormat="1" x14ac:dyDescent="0.25">
      <c r="A47" s="281"/>
      <c r="B47" s="148"/>
      <c r="C47" s="291" t="s">
        <v>52</v>
      </c>
      <c r="D47" s="153"/>
      <c r="E47" s="283"/>
      <c r="F47" s="283"/>
      <c r="G47" s="283"/>
      <c r="H47" s="284"/>
      <c r="I47" s="285"/>
    </row>
    <row r="48" spans="1:9" s="251" customFormat="1" x14ac:dyDescent="0.25">
      <c r="A48" s="287"/>
      <c r="B48" s="46">
        <v>7360</v>
      </c>
      <c r="C48" s="79" t="str">
        <f t="shared" ref="C48:C60" si="14">IF($B48="","",IF(ISNA(VLOOKUP($B48,Kontoplan,2,FALSE)),"Udefinert konto i kontoplanen",VLOOKUP($B48,Kontoplan,2,FALSE)))</f>
        <v>Kostnader ifm turer</v>
      </c>
      <c r="D48" s="79"/>
      <c r="E48" s="288">
        <f t="shared" ref="E48:E60" si="15">IF($B48="","",IF(ISNA(HLOOKUP($B48,Kontering,3,FALSE)),"Udefinert konto i bilagsregistreringen",HLOOKUP($B48,Kontering,3,FALSE)))</f>
        <v>0</v>
      </c>
      <c r="F48" s="288">
        <f t="shared" ref="F48:F60" si="16">IF($B48="","",IF(ISNA(VLOOKUP($B48,Kontoplan,4,FALSE)),"Udefinert konto i kontoplanen",VLOOKUP($B48,Kontoplan,4,FALSE)))</f>
        <v>0</v>
      </c>
      <c r="G48" s="288">
        <f t="shared" ref="G48:G60" si="17">IF($B48="","",IF(ISNA(VLOOKUP($B48,Kontoplan,5,FALSE)),"Udefinert konto i kontoplanen",VLOOKUP($B48,Kontoplan,5,FALSE)))</f>
        <v>0</v>
      </c>
      <c r="H48" s="289">
        <f>IF(ISERROR(E48-G48)," ",E48-G48)</f>
        <v>0</v>
      </c>
      <c r="I48" s="290"/>
    </row>
    <row r="49" spans="1:9" s="251" customFormat="1" x14ac:dyDescent="0.25">
      <c r="A49" s="287"/>
      <c r="B49" s="46">
        <v>7361</v>
      </c>
      <c r="C49" s="79" t="str">
        <f t="shared" si="14"/>
        <v>Kostnader ifm egne prosjekt</v>
      </c>
      <c r="D49" s="79"/>
      <c r="E49" s="288">
        <f t="shared" si="15"/>
        <v>17857</v>
      </c>
      <c r="F49" s="288">
        <f t="shared" si="16"/>
        <v>0</v>
      </c>
      <c r="G49" s="288">
        <f t="shared" si="17"/>
        <v>0</v>
      </c>
      <c r="H49" s="289">
        <f t="shared" ref="H49:H60" si="18">IF(ISERROR(E49-G49)," ",E49-G49)</f>
        <v>17857</v>
      </c>
      <c r="I49" s="290"/>
    </row>
    <row r="50" spans="1:9" s="251" customFormat="1" x14ac:dyDescent="0.25">
      <c r="A50" s="287"/>
      <c r="B50" s="46">
        <v>7710</v>
      </c>
      <c r="C50" s="79" t="str">
        <f t="shared" si="14"/>
        <v>Møteutgifter (servering, lokale o.l.)</v>
      </c>
      <c r="D50" s="79"/>
      <c r="E50" s="288">
        <f t="shared" si="15"/>
        <v>2168</v>
      </c>
      <c r="F50" s="288">
        <f t="shared" si="16"/>
        <v>130</v>
      </c>
      <c r="G50" s="288">
        <f t="shared" si="17"/>
        <v>900</v>
      </c>
      <c r="H50" s="289">
        <f t="shared" si="18"/>
        <v>1268</v>
      </c>
      <c r="I50" s="290"/>
    </row>
    <row r="51" spans="1:9" s="251" customFormat="1" x14ac:dyDescent="0.25">
      <c r="A51" s="287"/>
      <c r="B51" s="46"/>
      <c r="C51" s="79" t="str">
        <f t="shared" si="14"/>
        <v/>
      </c>
      <c r="D51" s="79"/>
      <c r="E51" s="288" t="str">
        <f t="shared" si="15"/>
        <v/>
      </c>
      <c r="F51" s="288" t="str">
        <f t="shared" si="16"/>
        <v/>
      </c>
      <c r="G51" s="288" t="str">
        <f t="shared" si="17"/>
        <v/>
      </c>
      <c r="H51" s="289" t="str">
        <f t="shared" si="18"/>
        <v xml:space="preserve"> </v>
      </c>
      <c r="I51" s="290"/>
    </row>
    <row r="52" spans="1:9" s="251" customFormat="1" x14ac:dyDescent="0.25">
      <c r="A52" s="287"/>
      <c r="B52" s="46"/>
      <c r="C52" s="79" t="str">
        <f t="shared" si="14"/>
        <v/>
      </c>
      <c r="D52" s="79"/>
      <c r="E52" s="288" t="str">
        <f t="shared" si="15"/>
        <v/>
      </c>
      <c r="F52" s="288" t="str">
        <f t="shared" si="16"/>
        <v/>
      </c>
      <c r="G52" s="288" t="str">
        <f t="shared" si="17"/>
        <v/>
      </c>
      <c r="H52" s="289" t="str">
        <f>IF(ISERROR(E52-G52)," ",E52-G52)</f>
        <v xml:space="preserve"> </v>
      </c>
      <c r="I52" s="290"/>
    </row>
    <row r="53" spans="1:9" s="251" customFormat="1" x14ac:dyDescent="0.25">
      <c r="A53" s="287"/>
      <c r="B53" s="46"/>
      <c r="C53" s="79" t="str">
        <f t="shared" si="14"/>
        <v/>
      </c>
      <c r="D53" s="79"/>
      <c r="E53" s="288" t="str">
        <f t="shared" si="15"/>
        <v/>
      </c>
      <c r="F53" s="288" t="str">
        <f t="shared" si="16"/>
        <v/>
      </c>
      <c r="G53" s="288" t="str">
        <f t="shared" si="17"/>
        <v/>
      </c>
      <c r="H53" s="289" t="str">
        <f>IF(ISERROR(E53-G53)," ",E53-G53)</f>
        <v xml:space="preserve"> </v>
      </c>
      <c r="I53" s="290"/>
    </row>
    <row r="54" spans="1:9" s="251" customFormat="1" x14ac:dyDescent="0.25">
      <c r="A54" s="287"/>
      <c r="B54" s="46"/>
      <c r="C54" s="79" t="str">
        <f t="shared" si="14"/>
        <v/>
      </c>
      <c r="D54" s="79"/>
      <c r="E54" s="288" t="str">
        <f t="shared" si="15"/>
        <v/>
      </c>
      <c r="F54" s="288" t="str">
        <f t="shared" si="16"/>
        <v/>
      </c>
      <c r="G54" s="288" t="str">
        <f t="shared" si="17"/>
        <v/>
      </c>
      <c r="H54" s="289" t="str">
        <f>IF(ISERROR(E54-G54)," ",E54-G54)</f>
        <v xml:space="preserve"> </v>
      </c>
      <c r="I54" s="290"/>
    </row>
    <row r="55" spans="1:9" s="251" customFormat="1" x14ac:dyDescent="0.25">
      <c r="A55" s="287"/>
      <c r="B55" s="46"/>
      <c r="C55" s="79" t="str">
        <f t="shared" si="14"/>
        <v/>
      </c>
      <c r="D55" s="79"/>
      <c r="E55" s="288" t="str">
        <f t="shared" si="15"/>
        <v/>
      </c>
      <c r="F55" s="288" t="str">
        <f t="shared" si="16"/>
        <v/>
      </c>
      <c r="G55" s="288" t="str">
        <f t="shared" si="17"/>
        <v/>
      </c>
      <c r="H55" s="289" t="str">
        <f t="shared" si="18"/>
        <v xml:space="preserve"> </v>
      </c>
      <c r="I55" s="290"/>
    </row>
    <row r="56" spans="1:9" s="251" customFormat="1" x14ac:dyDescent="0.25">
      <c r="A56" s="287"/>
      <c r="B56" s="46"/>
      <c r="C56" s="79" t="str">
        <f t="shared" si="14"/>
        <v/>
      </c>
      <c r="D56" s="79"/>
      <c r="E56" s="288" t="str">
        <f t="shared" si="15"/>
        <v/>
      </c>
      <c r="F56" s="288" t="str">
        <f t="shared" si="16"/>
        <v/>
      </c>
      <c r="G56" s="288" t="str">
        <f t="shared" si="17"/>
        <v/>
      </c>
      <c r="H56" s="289" t="str">
        <f t="shared" si="18"/>
        <v xml:space="preserve"> </v>
      </c>
      <c r="I56" s="290"/>
    </row>
    <row r="57" spans="1:9" s="251" customFormat="1" x14ac:dyDescent="0.25">
      <c r="A57" s="287"/>
      <c r="B57" s="46"/>
      <c r="C57" s="79" t="str">
        <f t="shared" si="14"/>
        <v/>
      </c>
      <c r="D57" s="79"/>
      <c r="E57" s="288" t="str">
        <f t="shared" si="15"/>
        <v/>
      </c>
      <c r="F57" s="288" t="str">
        <f t="shared" si="16"/>
        <v/>
      </c>
      <c r="G57" s="288" t="str">
        <f t="shared" si="17"/>
        <v/>
      </c>
      <c r="H57" s="289" t="str">
        <f t="shared" si="18"/>
        <v xml:space="preserve"> </v>
      </c>
      <c r="I57" s="290"/>
    </row>
    <row r="58" spans="1:9" s="251" customFormat="1" x14ac:dyDescent="0.25">
      <c r="A58" s="287"/>
      <c r="B58" s="46"/>
      <c r="C58" s="79" t="str">
        <f t="shared" si="14"/>
        <v/>
      </c>
      <c r="D58" s="79"/>
      <c r="E58" s="288" t="str">
        <f t="shared" si="15"/>
        <v/>
      </c>
      <c r="F58" s="288" t="str">
        <f t="shared" si="16"/>
        <v/>
      </c>
      <c r="G58" s="288" t="str">
        <f t="shared" si="17"/>
        <v/>
      </c>
      <c r="H58" s="289" t="str">
        <f t="shared" si="18"/>
        <v xml:space="preserve"> </v>
      </c>
      <c r="I58" s="290"/>
    </row>
    <row r="59" spans="1:9" s="251" customFormat="1" x14ac:dyDescent="0.25">
      <c r="A59" s="287"/>
      <c r="B59" s="46"/>
      <c r="C59" s="79" t="str">
        <f t="shared" si="14"/>
        <v/>
      </c>
      <c r="D59" s="79"/>
      <c r="E59" s="288" t="str">
        <f t="shared" si="15"/>
        <v/>
      </c>
      <c r="F59" s="288" t="str">
        <f t="shared" si="16"/>
        <v/>
      </c>
      <c r="G59" s="288" t="str">
        <f t="shared" si="17"/>
        <v/>
      </c>
      <c r="H59" s="289" t="str">
        <f t="shared" si="18"/>
        <v xml:space="preserve"> </v>
      </c>
      <c r="I59" s="290"/>
    </row>
    <row r="60" spans="1:9" s="251" customFormat="1" ht="16.5" thickBot="1" x14ac:dyDescent="0.3">
      <c r="A60" s="287"/>
      <c r="B60" s="297"/>
      <c r="C60" s="298" t="str">
        <f t="shared" si="14"/>
        <v/>
      </c>
      <c r="D60" s="298"/>
      <c r="E60" s="299" t="str">
        <f t="shared" si="15"/>
        <v/>
      </c>
      <c r="F60" s="299" t="str">
        <f t="shared" si="16"/>
        <v/>
      </c>
      <c r="G60" s="299" t="str">
        <f t="shared" si="17"/>
        <v/>
      </c>
      <c r="H60" s="300" t="str">
        <f t="shared" si="18"/>
        <v xml:space="preserve"> </v>
      </c>
      <c r="I60" s="290"/>
    </row>
    <row r="61" spans="1:9" s="98" customFormat="1" ht="19.5" thickTop="1" x14ac:dyDescent="0.25">
      <c r="A61" s="96"/>
      <c r="B61" s="293"/>
      <c r="C61" s="294" t="s">
        <v>17</v>
      </c>
      <c r="D61" s="301"/>
      <c r="E61" s="296">
        <f>SUM(E26:E60)</f>
        <v>24463</v>
      </c>
      <c r="F61" s="296">
        <f>SUM(F26:F60)</f>
        <v>5323</v>
      </c>
      <c r="G61" s="296">
        <f>SUM(G26:G60)</f>
        <v>6400</v>
      </c>
      <c r="H61" s="296">
        <f>SUM(H26:H60)</f>
        <v>18063</v>
      </c>
      <c r="I61" s="97"/>
    </row>
    <row r="62" spans="1:9" ht="21" customHeight="1" x14ac:dyDescent="0.25">
      <c r="B62" s="55"/>
      <c r="C62" s="56"/>
      <c r="D62" s="56"/>
      <c r="E62" s="57"/>
      <c r="F62" s="57"/>
      <c r="G62" s="57"/>
      <c r="H62" s="58"/>
    </row>
    <row r="63" spans="1:9" s="7" customFormat="1" ht="30.75" customHeight="1" thickBot="1" x14ac:dyDescent="0.3">
      <c r="A63" s="52"/>
      <c r="B63" s="84" t="s">
        <v>97</v>
      </c>
      <c r="C63" s="84" t="s">
        <v>119</v>
      </c>
      <c r="D63" s="83" t="s">
        <v>94</v>
      </c>
      <c r="E63" s="85">
        <f>Bilagsregistrering!D3</f>
        <v>40633</v>
      </c>
      <c r="F63" s="86">
        <f>Informasjon!$C$7</f>
        <v>42004</v>
      </c>
      <c r="G63" s="83" t="s">
        <v>98</v>
      </c>
      <c r="H63" s="83" t="s">
        <v>99</v>
      </c>
      <c r="I63" s="54"/>
    </row>
    <row r="64" spans="1:9" s="251" customFormat="1" ht="16.5" thickTop="1" x14ac:dyDescent="0.25">
      <c r="A64" s="287"/>
      <c r="B64" s="92">
        <v>8050</v>
      </c>
      <c r="C64" s="79" t="str">
        <f>IF($B64="","",IF(ISNA(VLOOKUP($B64,Kontoplan,2,FALSE)),"Udefinert konto i kontoplanen",VLOOKUP($B64,Kontoplan,2,FALSE)))</f>
        <v>Renteinntekter</v>
      </c>
      <c r="D64" s="79"/>
      <c r="E64" s="288">
        <f>IF($B64="","",IF(ISNA(HLOOKUP($B64,Kontering,3,FALSE)),"Udefinert konto i bilagsregistreringen",HLOOKUP($B64,Kontering,3,FALSE)*-1))</f>
        <v>317.66000000000003</v>
      </c>
      <c r="F64" s="288">
        <f>IF($B64="","",IF(ISNA(VLOOKUP($B64,Kontoplan,4,FALSE)),"Udefinert konto i kontoplanen",VLOOKUP($B64,Kontoplan,4,FALSE)))</f>
        <v>1214.5899999999999</v>
      </c>
      <c r="G64" s="288">
        <f>IF($B64="","",IF(ISNA(VLOOKUP($B64,Kontoplan,5,FALSE)),"Udefinert konto i kontoplanen",VLOOKUP($B64,Kontoplan,5,FALSE)))</f>
        <v>0</v>
      </c>
      <c r="H64" s="289">
        <f>IF(ISERROR(E64-G64)," ",E64-G64)</f>
        <v>317.66000000000003</v>
      </c>
      <c r="I64" s="290"/>
    </row>
    <row r="65" spans="1:9" s="251" customFormat="1" ht="16.5" thickBot="1" x14ac:dyDescent="0.3">
      <c r="A65" s="287"/>
      <c r="B65" s="92">
        <v>8170</v>
      </c>
      <c r="C65" s="79" t="str">
        <f>IF($B65="","",IF(ISNA(VLOOKUP($B65,Kontoplan,2,FALSE)),"Udefinert konto i kontoplanen",VLOOKUP($B65,Kontoplan,2,FALSE)))</f>
        <v>Rentekostnader / Bankkostnader</v>
      </c>
      <c r="D65" s="79"/>
      <c r="E65" s="288">
        <f>IF($B65="","",IF(ISNA(HLOOKUP($B65,Kontering,3,FALSE)),"Udefinert konto i bilagsregistreringen",HLOOKUP($B65,Kontering,3,FALSE)))</f>
        <v>0</v>
      </c>
      <c r="F65" s="288">
        <f>IF($B65="","",IF(ISNA(VLOOKUP($B65,Kontoplan,4,FALSE)),"Udefinert konto i kontoplanen",VLOOKUP($B65,Kontoplan,4,FALSE)))</f>
        <v>0</v>
      </c>
      <c r="G65" s="288">
        <f>IF($B65="","",IF(ISNA(VLOOKUP($B65,Kontoplan,5,FALSE)),"Udefinert konto i kontoplanen",VLOOKUP($B65,Kontoplan,5,FALSE)))</f>
        <v>0</v>
      </c>
      <c r="H65" s="289">
        <f>IF(ISERROR(E65-G65)," ",E65-G65)</f>
        <v>0</v>
      </c>
      <c r="I65" s="290"/>
    </row>
    <row r="66" spans="1:9" s="95" customFormat="1" ht="19.5" thickTop="1" x14ac:dyDescent="0.25">
      <c r="A66" s="93"/>
      <c r="B66" s="302"/>
      <c r="C66" s="303" t="s">
        <v>53</v>
      </c>
      <c r="D66" s="304"/>
      <c r="E66" s="305">
        <f>E64-E65</f>
        <v>317.66000000000003</v>
      </c>
      <c r="F66" s="305">
        <f>F64-F65</f>
        <v>1214.5899999999999</v>
      </c>
      <c r="G66" s="305">
        <f>G64-G65</f>
        <v>0</v>
      </c>
      <c r="H66" s="305">
        <f>H64-H65</f>
        <v>317.66000000000003</v>
      </c>
      <c r="I66" s="94"/>
    </row>
    <row r="67" spans="1:9" ht="23.25" customHeight="1" thickBot="1" x14ac:dyDescent="0.3">
      <c r="B67" s="117"/>
      <c r="C67" s="56"/>
      <c r="D67" s="118"/>
      <c r="E67" s="57"/>
      <c r="F67" s="119"/>
      <c r="G67" s="58"/>
      <c r="H67" s="58"/>
    </row>
    <row r="68" spans="1:9" s="123" customFormat="1" ht="27" customHeight="1" thickTop="1" x14ac:dyDescent="0.25">
      <c r="A68" s="120"/>
      <c r="B68" s="423" t="s">
        <v>121</v>
      </c>
      <c r="C68" s="424"/>
      <c r="D68" s="241"/>
      <c r="E68" s="121">
        <f>E22-E61+E66</f>
        <v>-7251.34</v>
      </c>
      <c r="F68" s="121">
        <f>F22-F61+F66</f>
        <v>3583.59</v>
      </c>
      <c r="G68" s="121">
        <f>G22-G61+G66</f>
        <v>1100</v>
      </c>
      <c r="H68" s="121">
        <f>H22-H61+H66</f>
        <v>-8351.34</v>
      </c>
      <c r="I68" s="122"/>
    </row>
    <row r="69" spans="1:9" s="191" customFormat="1" ht="68.099999999999994" customHeight="1" thickBot="1" x14ac:dyDescent="0.4">
      <c r="B69" s="192" t="s">
        <v>122</v>
      </c>
      <c r="C69" s="193"/>
      <c r="D69" s="194"/>
      <c r="E69" s="195">
        <f>E68</f>
        <v>-7251.34</v>
      </c>
      <c r="F69" s="196"/>
      <c r="G69" s="196"/>
      <c r="H69" s="196"/>
    </row>
    <row r="70" spans="1:9" ht="92.1" customHeight="1" thickTop="1" x14ac:dyDescent="0.35">
      <c r="B70" s="157" t="s">
        <v>108</v>
      </c>
      <c r="C70" s="45"/>
      <c r="D70" s="91"/>
      <c r="E70" s="158"/>
      <c r="F70" s="154"/>
      <c r="G70" s="154"/>
      <c r="H70" s="154"/>
    </row>
    <row r="71" spans="1:9" ht="50.1" customHeight="1" x14ac:dyDescent="0.25">
      <c r="B71" s="102"/>
      <c r="C71" s="102"/>
      <c r="D71" s="106"/>
      <c r="E71" s="103"/>
      <c r="F71" s="101"/>
      <c r="G71" s="101"/>
      <c r="H71" s="101"/>
    </row>
    <row r="72" spans="1:9" x14ac:dyDescent="0.25">
      <c r="B72" s="45" t="s">
        <v>14</v>
      </c>
      <c r="D72" s="91"/>
      <c r="E72" s="99"/>
      <c r="F72" s="99" t="s">
        <v>14</v>
      </c>
      <c r="G72" s="100"/>
      <c r="H72" s="105"/>
    </row>
    <row r="73" spans="1:9" ht="56.1" customHeight="1" x14ac:dyDescent="0.25">
      <c r="B73" s="102"/>
      <c r="C73" s="101"/>
      <c r="D73" s="107"/>
      <c r="E73" s="103"/>
      <c r="F73" s="101"/>
      <c r="G73" s="101"/>
      <c r="H73" s="104"/>
    </row>
    <row r="74" spans="1:9" ht="33.75" customHeight="1" x14ac:dyDescent="0.25">
      <c r="B74" s="108" t="s">
        <v>15</v>
      </c>
      <c r="C74" s="109"/>
      <c r="D74" s="108"/>
      <c r="E74" s="110"/>
      <c r="F74" s="111" t="s">
        <v>107</v>
      </c>
    </row>
    <row r="75" spans="1:9" x14ac:dyDescent="0.25">
      <c r="E75" s="4"/>
      <c r="F75" s="9"/>
      <c r="G75" s="4"/>
      <c r="H75" s="4"/>
    </row>
    <row r="76" spans="1:9" s="175" customFormat="1" x14ac:dyDescent="0.25">
      <c r="B76" s="179"/>
      <c r="C76" s="180"/>
      <c r="D76" s="181"/>
      <c r="E76" s="181"/>
      <c r="F76" s="182"/>
      <c r="G76" s="181"/>
      <c r="H76" s="181"/>
    </row>
    <row r="77" spans="1:9" x14ac:dyDescent="0.25">
      <c r="E77" s="4"/>
      <c r="F77" s="9"/>
      <c r="G77" s="4"/>
      <c r="H77" s="4"/>
    </row>
    <row r="78" spans="1:9" x14ac:dyDescent="0.25">
      <c r="E78" s="4"/>
      <c r="F78" s="9"/>
      <c r="G78" s="4"/>
      <c r="H78" s="4"/>
    </row>
    <row r="79" spans="1:9" x14ac:dyDescent="0.25">
      <c r="E79" s="4"/>
      <c r="F79" s="9"/>
      <c r="G79" s="4"/>
      <c r="H79" s="4"/>
    </row>
    <row r="80" spans="1:9" x14ac:dyDescent="0.25">
      <c r="E80" s="4"/>
      <c r="F80" s="9"/>
      <c r="G80" s="4"/>
      <c r="H80" s="4"/>
    </row>
    <row r="81" spans="2:11" ht="21" x14ac:dyDescent="0.25">
      <c r="B81" s="429" t="s">
        <v>124</v>
      </c>
      <c r="C81" s="429"/>
      <c r="D81" s="429"/>
      <c r="E81" s="429"/>
      <c r="F81" s="429"/>
      <c r="G81" s="429"/>
      <c r="H81" s="429"/>
      <c r="I81" s="429"/>
      <c r="J81" s="184"/>
      <c r="K81" s="184"/>
    </row>
    <row r="82" spans="2:11" x14ac:dyDescent="0.25">
      <c r="B82" s="29"/>
      <c r="C82" s="190"/>
      <c r="D82" s="30"/>
      <c r="E82" s="33"/>
      <c r="F82" s="33"/>
      <c r="G82" s="34"/>
      <c r="H82" s="33"/>
      <c r="I82" s="33"/>
      <c r="J82" s="11"/>
      <c r="K82" s="11"/>
    </row>
    <row r="83" spans="2:11" x14ac:dyDescent="0.25">
      <c r="B83" s="430" t="s">
        <v>149</v>
      </c>
      <c r="C83" s="430"/>
      <c r="D83" s="430"/>
      <c r="E83" s="430"/>
      <c r="F83" s="430"/>
      <c r="G83" s="430"/>
      <c r="H83" s="430"/>
      <c r="I83" s="430"/>
      <c r="J83" s="430"/>
      <c r="K83" s="430"/>
    </row>
    <row r="84" spans="2:11" ht="30.75" customHeight="1" x14ac:dyDescent="0.25">
      <c r="B84" s="371" t="s">
        <v>100</v>
      </c>
      <c r="C84" s="371"/>
      <c r="D84" s="371"/>
      <c r="E84" s="371"/>
      <c r="F84" s="371"/>
      <c r="G84" s="371"/>
      <c r="H84" s="371"/>
      <c r="I84" s="185"/>
      <c r="J84" s="185"/>
      <c r="K84" s="185"/>
    </row>
    <row r="85" spans="2:11" x14ac:dyDescent="0.25">
      <c r="E85" s="4"/>
      <c r="F85" s="9"/>
      <c r="G85" s="4"/>
      <c r="H85" s="4"/>
      <c r="I85" s="4"/>
      <c r="J85" s="4"/>
      <c r="K85" s="4"/>
    </row>
    <row r="86" spans="2:11" x14ac:dyDescent="0.25">
      <c r="B86" s="186" t="s">
        <v>165</v>
      </c>
      <c r="E86" s="4"/>
      <c r="F86" s="9"/>
      <c r="G86" s="4"/>
      <c r="H86" s="4"/>
      <c r="I86" s="4"/>
      <c r="J86" s="4"/>
      <c r="K86" s="4"/>
    </row>
    <row r="87" spans="2:11" x14ac:dyDescent="0.25">
      <c r="B87" s="428" t="s">
        <v>166</v>
      </c>
      <c r="C87" s="428"/>
      <c r="D87" s="428"/>
      <c r="E87" s="428"/>
      <c r="F87" s="428"/>
      <c r="G87" s="428"/>
      <c r="H87" s="428"/>
      <c r="I87" s="4"/>
      <c r="J87" s="4"/>
      <c r="K87" s="4"/>
    </row>
    <row r="88" spans="2:11" s="169" customFormat="1" x14ac:dyDescent="0.25">
      <c r="B88" s="2"/>
      <c r="C88" s="189"/>
      <c r="D88" s="3"/>
      <c r="E88" s="3"/>
      <c r="F88" s="187"/>
      <c r="G88" s="3"/>
      <c r="H88" s="3"/>
      <c r="I88" s="3"/>
      <c r="J88" s="3"/>
      <c r="K88" s="3"/>
    </row>
    <row r="89" spans="2:11" s="169" customFormat="1" x14ac:dyDescent="0.25">
      <c r="B89" s="178" t="s">
        <v>86</v>
      </c>
      <c r="C89" s="3"/>
      <c r="D89" s="3"/>
      <c r="E89" s="3"/>
      <c r="F89" s="187"/>
      <c r="G89" s="3"/>
      <c r="H89" s="3"/>
      <c r="I89" s="3"/>
      <c r="J89" s="3"/>
      <c r="K89" s="3"/>
    </row>
    <row r="90" spans="2:11" s="169" customFormat="1" ht="32.25" customHeight="1" x14ac:dyDescent="0.25">
      <c r="B90" s="371" t="s">
        <v>199</v>
      </c>
      <c r="C90" s="371"/>
      <c r="D90" s="371"/>
      <c r="E90" s="371"/>
      <c r="F90" s="371"/>
      <c r="G90" s="371"/>
      <c r="H90" s="371"/>
      <c r="I90" s="188"/>
      <c r="J90" s="188"/>
      <c r="K90" s="188"/>
    </row>
    <row r="91" spans="2:11" s="183" customFormat="1" x14ac:dyDescent="0.25">
      <c r="B91" s="160"/>
      <c r="C91" s="161"/>
      <c r="D91" s="161"/>
      <c r="E91" s="161"/>
      <c r="F91" s="161"/>
      <c r="G91" s="168"/>
      <c r="H91" s="161"/>
      <c r="I91" s="161"/>
      <c r="J91" s="161"/>
      <c r="K91" s="161"/>
    </row>
  </sheetData>
  <sheetProtection formatCells="0" formatRows="0" insertRows="0" deleteRows="0"/>
  <mergeCells count="8">
    <mergeCell ref="B68:C68"/>
    <mergeCell ref="G2:H2"/>
    <mergeCell ref="B3:H3"/>
    <mergeCell ref="B90:H90"/>
    <mergeCell ref="B87:H87"/>
    <mergeCell ref="B81:I81"/>
    <mergeCell ref="B83:K83"/>
    <mergeCell ref="B84:H84"/>
  </mergeCells>
  <phoneticPr fontId="0" type="noConversion"/>
  <conditionalFormatting sqref="B1:B2 B71 B73 B75:B83 B85:B89 B91:B65536 B4:B67">
    <cfRule type="cellIs" dxfId="5" priority="118" operator="between">
      <formula>8000</formula>
      <formula>8999</formula>
    </cfRule>
    <cfRule type="cellIs" dxfId="4" priority="119" operator="between">
      <formula>4000</formula>
      <formula>7999</formula>
    </cfRule>
    <cfRule type="cellIs" dxfId="3" priority="120" operator="between">
      <formula>3000</formula>
      <formula>3999</formula>
    </cfRule>
    <cfRule type="cellIs" dxfId="2" priority="121" operator="between">
      <formula>1000</formula>
      <formula>2999</formula>
    </cfRule>
  </conditionalFormatting>
  <conditionalFormatting sqref="B1:H1 B2 D2:G2 D68:H70 B72 D74:H74 B74 B71:H71 D72:H72 B73:H73 B68:B69 B75:H80 B92:H65536 B4:H67">
    <cfRule type="containsText" dxfId="1" priority="113" operator="containsText" text="Udefinert konto">
      <formula>NOT(ISERROR(SEARCH("Udefinert konto",B1)))</formula>
    </cfRule>
  </conditionalFormatting>
  <conditionalFormatting sqref="H1 E1:G2 E92:H65536 G82:G83 G91 E82:E83 E91 G88:G89 E88:E89 G85:G86 E85:E86 E4:H80 K81:K91 I82:I91">
    <cfRule type="cellIs" dxfId="0" priority="111" operator="lessThan">
      <formula>0</formula>
    </cfRule>
  </conditionalFormatting>
  <pageMargins left="1.1811023622047245" right="0.70866141732283472" top="0.44" bottom="0.55000000000000004" header="0.31496062992125984" footer="0.31496062992125984"/>
  <pageSetup paperSize="9" scale="50" fitToHeight="0" orientation="portrait" r:id="rId1"/>
  <rowBreaks count="1" manualBreakCount="1">
    <brk id="7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Forord</vt:lpstr>
      <vt:lpstr>Informasjon</vt:lpstr>
      <vt:lpstr>Kontoplan</vt:lpstr>
      <vt:lpstr>Bilagsregistrering</vt:lpstr>
      <vt:lpstr>Balanse</vt:lpstr>
      <vt:lpstr>Resultat</vt:lpstr>
      <vt:lpstr>Kontering</vt:lpstr>
      <vt:lpstr>Kontoplan</vt:lpstr>
      <vt:lpstr>Bilagsregistrering!Utskriftsområde</vt:lpstr>
      <vt:lpstr>Forord!Utskriftsområde</vt:lpstr>
      <vt:lpstr>Informasjon!Utskriftsområde</vt:lpstr>
      <vt:lpstr>Kontoplan!Utskriftsområde</vt:lpstr>
      <vt:lpstr>Resultat!Utskriftsområde</vt:lpstr>
      <vt:lpstr>Bilagsregistrering!Utskriftstitler</vt:lpstr>
    </vt:vector>
  </TitlesOfParts>
  <Company>Borregaard Ind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Øystein Tøgersen</dc:creator>
  <cp:lastModifiedBy>Tron Hirsti</cp:lastModifiedBy>
  <cp:lastPrinted>2011-11-14T14:08:47Z</cp:lastPrinted>
  <dcterms:created xsi:type="dcterms:W3CDTF">2005-09-12T16:36:35Z</dcterms:created>
  <dcterms:modified xsi:type="dcterms:W3CDTF">2017-01-13T13:26:21Z</dcterms:modified>
</cp:coreProperties>
</file>